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12"/>
  </bookViews>
  <sheets>
    <sheet name="Титул" sheetId="1" r:id="rId1"/>
    <sheet name="1.1" sheetId="2" r:id="rId2"/>
    <sheet name="1.2" sheetId="3" r:id="rId3"/>
    <sheet name="1.3" sheetId="4" r:id="rId4"/>
    <sheet name="1.7" sheetId="5" r:id="rId5"/>
    <sheet name="3.1" sheetId="6" r:id="rId6"/>
    <sheet name="3.2" sheetId="7" r:id="rId7"/>
    <sheet name="3.3" sheetId="8" r:id="rId8"/>
    <sheet name="4.1" sheetId="9" r:id="rId9"/>
    <sheet name="4.2" sheetId="10" r:id="rId10"/>
    <sheet name="8.1" sheetId="11" r:id="rId11"/>
    <sheet name="8.1.1" sheetId="12" r:id="rId12"/>
    <sheet name="8.3" sheetId="13" r:id="rId13"/>
  </sheets>
  <definedNames>
    <definedName name="TABLE" localSheetId="3">'1.3'!#REF!</definedName>
    <definedName name="TABLE" localSheetId="4">'1.7'!#REF!</definedName>
    <definedName name="TABLE" localSheetId="8">'4.1'!#REF!</definedName>
    <definedName name="TABLE" localSheetId="9">'4.2'!#REF!</definedName>
    <definedName name="TABLE" localSheetId="10">'8.1'!#REF!</definedName>
    <definedName name="TABLE" localSheetId="11">'8.1.1'!#REF!</definedName>
    <definedName name="TABLE" localSheetId="12">'8.3'!#REF!</definedName>
    <definedName name="TABLE_2" localSheetId="3">'1.3'!#REF!</definedName>
    <definedName name="TABLE_2" localSheetId="4">'1.7'!#REF!</definedName>
    <definedName name="TABLE_2" localSheetId="8">'4.1'!#REF!</definedName>
    <definedName name="TABLE_2" localSheetId="9">'4.2'!#REF!</definedName>
    <definedName name="TABLE_2" localSheetId="10">'8.1'!#REF!</definedName>
    <definedName name="TABLE_2" localSheetId="11">'8.1.1'!#REF!</definedName>
    <definedName name="TABLE_2" localSheetId="12">'8.3'!#REF!</definedName>
    <definedName name="_xlnm.Print_Titles" localSheetId="8">'4.1'!$5:$5</definedName>
    <definedName name="_xlnm.Print_Titles" localSheetId="12">'8.3'!$8:$8</definedName>
    <definedName name="_xlnm.Print_Area" localSheetId="3">'1.3'!$A$1:$CZ$17</definedName>
    <definedName name="_xlnm.Print_Area" localSheetId="4">'1.7'!$A$1:$CZ$18</definedName>
    <definedName name="_xlnm.Print_Area" localSheetId="5">'3.1'!$A$1:$CV$17</definedName>
    <definedName name="_xlnm.Print_Area" localSheetId="6">'3.2'!$A$1:$CZ$17</definedName>
    <definedName name="_xlnm.Print_Area" localSheetId="7">'3.3'!$A$1:$CY$20</definedName>
    <definedName name="_xlnm.Print_Area" localSheetId="8">'4.1'!$A$1:$F$29</definedName>
    <definedName name="_xlnm.Print_Area" localSheetId="9">'4.2'!$A$2:$CZ$26</definedName>
    <definedName name="_xlnm.Print_Area" localSheetId="10">'8.1'!$A$1:$AA$45</definedName>
    <definedName name="_xlnm.Print_Area" localSheetId="11">'8.1.1'!$A$1:$EX$15</definedName>
    <definedName name="_xlnm.Print_Area" localSheetId="12">'8.3'!$A$1:$C$32</definedName>
  </definedNames>
  <calcPr fullCalcOnLoad="1"/>
</workbook>
</file>

<file path=xl/sharedStrings.xml><?xml version="1.0" encoding="utf-8"?>
<sst xmlns="http://schemas.openxmlformats.org/spreadsheetml/2006/main" count="480" uniqueCount="279">
  <si>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</si>
  <si>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</si>
  <si>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</si>
  <si>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</si>
  <si>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</si>
  <si>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</si>
  <si>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</si>
  <si>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</si>
  <si>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</si>
  <si>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</si>
  <si>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</si>
  <si>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</si>
  <si>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</si>
  <si>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</si>
  <si>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</si>
  <si>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</si>
  <si>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</si>
  <si>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</si>
  <si>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</si>
  <si>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</si>
  <si>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</si>
  <si>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</si>
  <si>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</si>
  <si>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</si>
  <si>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</si>
  <si>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</si>
  <si>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</si>
  <si>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</si>
  <si>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</si>
  <si>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</si>
  <si>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</si>
  <si>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</si>
  <si>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</si>
  <si>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</si>
  <si>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</si>
  <si>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</si>
  <si>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</si>
  <si>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</si>
  <si>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</si>
  <si>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</si>
  <si>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</si>
  <si>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</si>
  <si>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</si>
  <si>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</si>
  <si>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</si>
  <si>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</si>
  <si>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</si>
  <si>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</si>
  <si>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</si>
  <si>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№
п/п</t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</si>
  <si>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</si>
  <si>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</si>
  <si>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</si>
  <si>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</si>
  <si>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</si>
  <si>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</si>
  <si>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Должность</t>
  </si>
  <si>
    <t>Ф.И.О.</t>
  </si>
  <si>
    <t>Подпись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</si>
  <si>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</si>
  <si>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</si>
  <si>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</si>
  <si>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</si>
  <si>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</si>
  <si>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</si>
  <si>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</si>
  <si>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</si>
  <si>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</si>
  <si>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</si>
  <si>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</si>
  <si>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АО "ММРП"</t>
  </si>
  <si>
    <t>ТП</t>
  </si>
  <si>
    <t>ФТП-1</t>
  </si>
  <si>
    <t>ФТП-2</t>
  </si>
  <si>
    <t xml:space="preserve">                                         электросетевой организации Акционерное общество «Мурманский морской рыбный порт»</t>
  </si>
  <si>
    <t>Акционерное общество «Мурманский морской рыбный порт»</t>
  </si>
  <si>
    <t xml:space="preserve">Управляющий </t>
  </si>
  <si>
    <t>Количество, десятки шт. 
(без округления)</t>
  </si>
  <si>
    <t>ТП-1</t>
  </si>
  <si>
    <t>ТП-174</t>
  </si>
  <si>
    <t>Итого за 2019 год</t>
  </si>
  <si>
    <t>КЛ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</si>
  <si>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</si>
  <si>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</si>
  <si>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</si>
  <si>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</si>
  <si>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</si>
  <si>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</si>
  <si>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</si>
  <si>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</si>
  <si>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</si>
  <si>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</si>
  <si>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</si>
  <si>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</si>
  <si>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</si>
  <si>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</si>
  <si>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</si>
  <si>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</si>
  <si>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</si>
  <si>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</si>
  <si>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1</t>
  </si>
  <si>
    <t>№ формулы (пункта) методических указаний</t>
  </si>
  <si>
    <t>Наименование сетевой организации (подразделения/филиала)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</si>
  <si>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</si>
  <si>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</si>
  <si>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</si>
  <si>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</si>
  <si>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</si>
  <si>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</si>
  <si>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</si>
  <si>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</si>
  <si>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</si>
  <si>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</si>
  <si>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</si>
  <si>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</si>
  <si>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</si>
  <si>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</si>
  <si>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</si>
  <si>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</si>
  <si>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НН (до 1 кВ), шт.</t>
  </si>
  <si>
    <t>1.4</t>
  </si>
  <si>
    <t>СН-2 (6 - 20 кВ), шт.</t>
  </si>
  <si>
    <t>1.3</t>
  </si>
  <si>
    <t>СН-1 (35 кВ), шт.</t>
  </si>
  <si>
    <t>1.2</t>
  </si>
  <si>
    <t>ВН (110 кВ и выше), шт.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</si>
  <si>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</si>
  <si>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Наименование 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</si>
  <si>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</si>
  <si>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</si>
  <si>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</si>
  <si>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</si>
  <si>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</si>
  <si>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</si>
  <si>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</si>
  <si>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</si>
  <si>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</si>
  <si>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</si>
  <si>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</si>
  <si>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</si>
  <si>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</si>
  <si>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…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</si>
  <si>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</si>
  <si>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</si>
  <si>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</si>
  <si>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</si>
  <si>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</si>
  <si>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</si>
  <si>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</si>
  <si>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</si>
  <si>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</si>
  <si>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</si>
  <si>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</si>
  <si>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</si>
  <si>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</si>
  <si>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</si>
  <si>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</si>
  <si>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</si>
  <si>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</si>
  <si>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</si>
  <si>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</si>
  <si>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</si>
  <si>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</si>
  <si>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</si>
  <si>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</si>
  <si>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</si>
  <si>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</si>
  <si>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</si>
  <si>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</si>
  <si>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</si>
  <si>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</si>
  <si>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</si>
  <si>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</si>
  <si>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</si>
  <si>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</si>
  <si>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</si>
  <si>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6 (6.3)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</si>
  <si>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</si>
  <si>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 соответствии с заключенными договорами по передаче электрической энергии</t>
  </si>
  <si>
    <t>сумма по столбцу 13 Формы 8.1 и деленная на значение пункта 1 Формы 8.3                                 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</si>
  <si>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</si>
  <si>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</si>
  <si>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 При этом учитываются только те события, по которым значения в столбце 8 равны "В", а в столбце 27 равны 1</t>
  </si>
  <si>
    <t>Акционерное общество "Мурманский морской рыбный порт"</t>
  </si>
  <si>
    <t>Креславский О.И.</t>
  </si>
  <si>
    <t xml:space="preserve">Управляющий                           Креславский О.И.                  </t>
  </si>
  <si>
    <t xml:space="preserve">         Должность                                                                                             Ф.И.О.                                                                подпись                         </t>
  </si>
  <si>
    <t>__</t>
  </si>
  <si>
    <t xml:space="preserve">Форма 8.3. Расчет индикативного показателя уровня надежности оказываемых услуг для территориальных сетевых организаций </t>
  </si>
  <si>
    <t xml:space="preserve">РАСЧЕТ УРОВНЯ НАДЕЖНОСТИ И КАЧЕСТВА ПОСТАВЛЯЕМЫХ
ТОВАРОВ И ОКАЗЫВАЕМЫХ УСЛУГ 
</t>
  </si>
  <si>
    <t>16</t>
  </si>
  <si>
    <t>17</t>
  </si>
  <si>
    <t>18</t>
  </si>
  <si>
    <t xml:space="preserve">         Форма 4.1. Показатели уровня надежности и уровня качества
                   оказываемых услуг сетевой организации
</t>
  </si>
  <si>
    <t>14,00 2020.02.07</t>
  </si>
  <si>
    <t>14,15 2020.02.07</t>
  </si>
  <si>
    <t>15,55 2020.03.17</t>
  </si>
  <si>
    <t>16,35 2020.03.17</t>
  </si>
  <si>
    <t>14,00 2020.03.18</t>
  </si>
  <si>
    <t>14,15 2020.03.18</t>
  </si>
  <si>
    <t>ТП-16</t>
  </si>
  <si>
    <t>12,00 2020.03.20</t>
  </si>
  <si>
    <t>12,50 2020.03.20</t>
  </si>
  <si>
    <t>17.03.2020 журнал</t>
  </si>
  <si>
    <t>3.4.7.3</t>
  </si>
  <si>
    <t>4.13</t>
  </si>
  <si>
    <t xml:space="preserve">ТП-1 </t>
  </si>
  <si>
    <t>13,00 2020.06.04</t>
  </si>
  <si>
    <t>14,00 2020.06.04</t>
  </si>
  <si>
    <t>09,00 2020.07.17</t>
  </si>
  <si>
    <t>09,35 2020.07.17</t>
  </si>
  <si>
    <t xml:space="preserve">КТПН-3 </t>
  </si>
  <si>
    <t>09,00 2020.07.27</t>
  </si>
  <si>
    <t>09,45 2020.07.27</t>
  </si>
  <si>
    <t>10,00 2020.08.17</t>
  </si>
  <si>
    <t>10,50 2020.08.17</t>
  </si>
  <si>
    <t>19,30 2020.08.27</t>
  </si>
  <si>
    <t>22,00 2020.08.27</t>
  </si>
  <si>
    <t>15,50 2020.10.05</t>
  </si>
  <si>
    <t>16,17 2020.10.05</t>
  </si>
  <si>
    <t>ОАО "МРК"    ООО "АББ"</t>
  </si>
  <si>
    <t>Ф-7</t>
  </si>
  <si>
    <t>07,00 2020.12.08</t>
  </si>
  <si>
    <t>10,15 2020.12.08</t>
  </si>
  <si>
    <t>08.12.2020</t>
  </si>
  <si>
    <t>3.4.8</t>
  </si>
  <si>
    <t>ТП-19</t>
  </si>
  <si>
    <t>18,00 2020.12.15</t>
  </si>
  <si>
    <t>19,30 2020.12.15</t>
  </si>
  <si>
    <t>АО "ММРП" за 2020 год</t>
  </si>
  <si>
    <t>2020 год</t>
  </si>
  <si>
    <t>Пens</t>
  </si>
  <si>
    <t>Пsaidi</t>
  </si>
  <si>
    <t>Пsaifi</t>
  </si>
  <si>
    <t>2020</t>
  </si>
  <si>
    <t>(Образец)</t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</si>
  <si>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</si>
  <si>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</si>
  <si>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</si>
  <si>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</si>
  <si>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</si>
  <si>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</si>
  <si>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Акционерное Общество "Мурманский морской рыбный порт"</t>
  </si>
  <si>
    <t>за 2020</t>
  </si>
  <si>
    <t>2020 г.</t>
  </si>
  <si>
    <t>НН 
(ниже 1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</si>
  <si>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</si>
  <si>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</si>
  <si>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</si>
  <si>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</si>
  <si>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</si>
  <si>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</si>
  <si>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</si>
  <si>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</si>
  <si>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</si>
  <si>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</si>
  <si>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</si>
  <si>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</si>
  <si>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№ п/п</t>
  </si>
  <si>
    <t xml:space="preserve"> года</t>
  </si>
  <si>
    <t>месяц</t>
  </si>
  <si>
    <t xml:space="preserve">Форма 8.1.1. Ведомость присоединений потребителей услуг сетевой организации (наименование) за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</si>
  <si>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</si>
  <si>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</si>
  <si>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</si>
  <si>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</si>
  <si>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Значение показателя, 
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</si>
  <si>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</si>
  <si>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</si>
  <si>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</si>
  <si>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ПС-5 110/35/6</t>
  </si>
  <si>
    <t>ПС-301 35/6</t>
  </si>
  <si>
    <t>Ф-7  6 кВ</t>
  </si>
  <si>
    <t>Зам. начальника энергохозяйства</t>
  </si>
  <si>
    <t>С.М. Дубовский</t>
  </si>
  <si>
    <t>Зам. нач. энергохозяйства</t>
  </si>
  <si>
    <t xml:space="preserve">Зам. начальника энергохозяйства                          Креславский О.И.                  </t>
  </si>
  <si>
    <t xml:space="preserve">         Должность                                                                                                      Ф.И.О.                                                   подпись                         </t>
  </si>
  <si>
    <t xml:space="preserve">Зам. нач. энергохозяйства                   С.М. Дубовский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</si>
</sst>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  <numFmt numFmtId="186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vertical="top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top"/>
      <protection/>
    </xf>
    <xf numFmtId="0" fontId="4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3" fillId="0" borderId="18" xfId="52" applyFont="1" applyBorder="1" applyAlignment="1">
      <alignment horizontal="left" vertical="top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49" fontId="3" fillId="0" borderId="16" xfId="52" applyNumberFormat="1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49" fontId="3" fillId="0" borderId="14" xfId="52" applyNumberFormat="1" applyFont="1" applyBorder="1" applyAlignment="1">
      <alignment horizontal="left" vertical="top"/>
      <protection/>
    </xf>
    <xf numFmtId="0" fontId="3" fillId="0" borderId="13" xfId="52" applyFont="1" applyBorder="1" applyAlignment="1">
      <alignment horizontal="left" vertical="top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left" vertical="top"/>
      <protection/>
    </xf>
    <xf numFmtId="0" fontId="3" fillId="0" borderId="19" xfId="52" applyFont="1" applyBorder="1" applyAlignment="1">
      <alignment horizontal="left" vertical="top"/>
      <protection/>
    </xf>
    <xf numFmtId="49" fontId="3" fillId="0" borderId="20" xfId="52" applyNumberFormat="1" applyFont="1" applyBorder="1" applyAlignment="1">
      <alignment horizontal="left" vertical="top"/>
      <protection/>
    </xf>
    <xf numFmtId="0" fontId="3" fillId="0" borderId="0" xfId="52" applyFont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left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49" fontId="2" fillId="0" borderId="21" xfId="52" applyNumberFormat="1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>
      <alignment horizontal="center" vertical="center"/>
      <protection/>
    </xf>
    <xf numFmtId="0" fontId="11" fillId="0" borderId="22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/>
      <protection/>
    </xf>
    <xf numFmtId="49" fontId="2" fillId="0" borderId="23" xfId="52" applyNumberFormat="1" applyFont="1" applyFill="1" applyBorder="1" applyAlignment="1">
      <alignment horizontal="center" vertical="center"/>
      <protection/>
    </xf>
    <xf numFmtId="0" fontId="11" fillId="0" borderId="26" xfId="52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15" fillId="0" borderId="21" xfId="52" applyFont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left" vertical="center" wrapText="1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2" fillId="0" borderId="23" xfId="52" applyNumberFormat="1" applyFont="1" applyFill="1" applyBorder="1" applyAlignment="1">
      <alignment horizontal="center" vertical="center" wrapText="1"/>
      <protection/>
    </xf>
    <xf numFmtId="14" fontId="59" fillId="0" borderId="27" xfId="0" applyNumberFormat="1" applyFont="1" applyFill="1" applyBorder="1" applyAlignment="1" applyProtection="1">
      <alignment horizontal="center" vertical="center" wrapText="1"/>
      <protection/>
    </xf>
    <xf numFmtId="0" fontId="60" fillId="0" borderId="27" xfId="0" applyFont="1" applyFill="1" applyBorder="1" applyAlignment="1" applyProtection="1">
      <alignment horizontal="center" vertical="center" wrapText="1"/>
      <protection/>
    </xf>
    <xf numFmtId="0" fontId="17" fillId="0" borderId="21" xfId="52" applyNumberFormat="1" applyFont="1" applyFill="1" applyBorder="1" applyAlignment="1">
      <alignment horizontal="center" vertical="center" wrapText="1"/>
      <protection/>
    </xf>
    <xf numFmtId="0" fontId="2" fillId="0" borderId="16" xfId="52" applyNumberFormat="1" applyFont="1" applyFill="1" applyBorder="1" applyAlignment="1">
      <alignment horizontal="center" vertical="center" wrapText="1"/>
      <protection/>
    </xf>
    <xf numFmtId="0" fontId="17" fillId="0" borderId="16" xfId="52" applyNumberFormat="1" applyFont="1" applyFill="1" applyBorder="1" applyAlignment="1">
      <alignment horizontal="center" vertical="center" wrapText="1"/>
      <protection/>
    </xf>
    <xf numFmtId="0" fontId="2" fillId="0" borderId="21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Fill="1" applyBorder="1" applyAlignment="1">
      <alignment horizontal="center" vertical="center"/>
      <protection/>
    </xf>
    <xf numFmtId="0" fontId="2" fillId="0" borderId="21" xfId="52" applyNumberFormat="1" applyFont="1" applyBorder="1" applyAlignment="1">
      <alignment horizontal="center" vertical="center"/>
      <protection/>
    </xf>
    <xf numFmtId="181" fontId="15" fillId="0" borderId="21" xfId="52" applyNumberFormat="1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175" fontId="2" fillId="0" borderId="0" xfId="52" applyNumberFormat="1" applyFont="1" applyBorder="1" applyAlignment="1">
      <alignment horizontal="center" vertical="center" wrapText="1"/>
      <protection/>
    </xf>
    <xf numFmtId="180" fontId="2" fillId="0" borderId="0" xfId="52" applyNumberFormat="1" applyFont="1" applyBorder="1" applyAlignment="1">
      <alignment horizontal="left" wrapText="1"/>
      <protection/>
    </xf>
    <xf numFmtId="0" fontId="61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2" fillId="0" borderId="0" xfId="52" applyFont="1" applyBorder="1" applyAlignment="1">
      <alignment horizontal="center" vertical="center" wrapText="1"/>
      <protection/>
    </xf>
    <xf numFmtId="180" fontId="2" fillId="0" borderId="0" xfId="52" applyNumberFormat="1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4" fillId="0" borderId="0" xfId="52" applyFont="1" applyFill="1" applyBorder="1" applyAlignment="1">
      <alignment/>
      <protection/>
    </xf>
    <xf numFmtId="0" fontId="7" fillId="0" borderId="0" xfId="52" applyFont="1" applyBorder="1" applyAlignment="1">
      <alignment vertical="top"/>
      <protection/>
    </xf>
    <xf numFmtId="0" fontId="4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vertical="top"/>
      <protection/>
    </xf>
    <xf numFmtId="0" fontId="11" fillId="0" borderId="0" xfId="52" applyFont="1" applyBorder="1" applyAlignment="1">
      <alignment vertical="top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174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75" fontId="10" fillId="0" borderId="0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center" wrapText="1"/>
      <protection/>
    </xf>
    <xf numFmtId="49" fontId="7" fillId="0" borderId="21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top"/>
      <protection/>
    </xf>
    <xf numFmtId="49" fontId="7" fillId="0" borderId="21" xfId="52" applyNumberFormat="1" applyFont="1" applyBorder="1" applyAlignment="1">
      <alignment horizontal="center" vertical="top" wrapText="1"/>
      <protection/>
    </xf>
    <xf numFmtId="49" fontId="7" fillId="0" borderId="21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top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23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Border="1" applyAlignment="1">
      <alignment horizontal="center" vertical="center"/>
      <protection/>
    </xf>
    <xf numFmtId="0" fontId="15" fillId="0" borderId="16" xfId="52" applyNumberFormat="1" applyFont="1" applyFill="1" applyBorder="1" applyAlignment="1">
      <alignment horizontal="center" vertical="center"/>
      <protection/>
    </xf>
    <xf numFmtId="49" fontId="15" fillId="0" borderId="21" xfId="52" applyNumberFormat="1" applyFont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4" fillId="0" borderId="0" xfId="52" applyFont="1" applyBorder="1" applyAlignment="1">
      <alignment horizontal="left" wrapText="1"/>
      <protection/>
    </xf>
    <xf numFmtId="0" fontId="64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wrapText="1"/>
      <protection/>
    </xf>
    <xf numFmtId="175" fontId="2" fillId="0" borderId="0" xfId="52" applyNumberFormat="1" applyFont="1" applyBorder="1" applyAlignment="1">
      <alignment horizontal="center" wrapText="1"/>
      <protection/>
    </xf>
    <xf numFmtId="0" fontId="64" fillId="0" borderId="0" xfId="52" applyFont="1" applyBorder="1" applyAlignment="1">
      <alignment horizontal="center" wrapText="1"/>
      <protection/>
    </xf>
    <xf numFmtId="175" fontId="64" fillId="0" borderId="0" xfId="52" applyNumberFormat="1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7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/>
      <protection/>
    </xf>
    <xf numFmtId="0" fontId="3" fillId="0" borderId="16" xfId="52" applyFont="1" applyBorder="1" applyAlignment="1">
      <alignment horizontal="left"/>
      <protection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174" fontId="3" fillId="0" borderId="16" xfId="0" applyNumberFormat="1" applyFont="1" applyBorder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left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75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top"/>
      <protection/>
    </xf>
    <xf numFmtId="0" fontId="10" fillId="0" borderId="11" xfId="52" applyNumberFormat="1" applyFont="1" applyBorder="1" applyAlignment="1">
      <alignment horizontal="center" vertical="center" wrapText="1"/>
      <protection/>
    </xf>
    <xf numFmtId="0" fontId="10" fillId="0" borderId="12" xfId="52" applyNumberFormat="1" applyFont="1" applyBorder="1" applyAlignment="1">
      <alignment horizontal="center" vertical="center" wrapText="1"/>
      <protection/>
    </xf>
    <xf numFmtId="0" fontId="10" fillId="0" borderId="13" xfId="52" applyNumberFormat="1" applyFont="1" applyBorder="1" applyAlignment="1">
      <alignment horizontal="center" vertical="center" wrapText="1"/>
      <protection/>
    </xf>
    <xf numFmtId="0" fontId="10" fillId="0" borderId="14" xfId="52" applyNumberFormat="1" applyFont="1" applyBorder="1" applyAlignment="1">
      <alignment horizontal="center" vertical="center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0" fillId="0" borderId="15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top" wrapText="1"/>
      <protection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13" xfId="52" applyNumberFormat="1" applyFont="1" applyBorder="1" applyAlignment="1">
      <alignment horizontal="center" vertical="top" wrapText="1"/>
      <protection/>
    </xf>
    <xf numFmtId="0" fontId="3" fillId="0" borderId="14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3" fillId="0" borderId="15" xfId="52" applyNumberFormat="1" applyFont="1" applyBorder="1" applyAlignment="1">
      <alignment horizontal="center" vertical="top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wrapText="1"/>
      <protection/>
    </xf>
    <xf numFmtId="0" fontId="17" fillId="0" borderId="0" xfId="52" applyFont="1" applyBorder="1" applyAlignment="1">
      <alignment horizontal="center" vertical="top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top"/>
      <protection/>
    </xf>
    <xf numFmtId="0" fontId="3" fillId="0" borderId="21" xfId="52" applyNumberFormat="1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left" vertical="top" wrapText="1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justify" wrapText="1"/>
      <protection/>
    </xf>
    <xf numFmtId="0" fontId="14" fillId="0" borderId="0" xfId="52" applyFont="1" applyBorder="1" applyAlignment="1">
      <alignment horizontal="justify" wrapText="1"/>
      <protection/>
    </xf>
    <xf numFmtId="49" fontId="3" fillId="0" borderId="21" xfId="52" applyNumberFormat="1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10" fillId="0" borderId="21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10" fillId="0" borderId="21" xfId="52" applyFont="1" applyFill="1" applyBorder="1" applyAlignment="1">
      <alignment horizontal="center" vertical="center"/>
      <protection/>
    </xf>
    <xf numFmtId="175" fontId="10" fillId="0" borderId="21" xfId="52" applyNumberFormat="1" applyFont="1" applyFill="1" applyBorder="1" applyAlignment="1">
      <alignment horizontal="center" vertical="center"/>
      <protection/>
    </xf>
    <xf numFmtId="174" fontId="10" fillId="0" borderId="2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/>
      <protection/>
    </xf>
    <xf numFmtId="0" fontId="11" fillId="0" borderId="12" xfId="52" applyFont="1" applyBorder="1" applyAlignment="1">
      <alignment horizontal="left" vertical="top"/>
      <protection/>
    </xf>
    <xf numFmtId="0" fontId="11" fillId="0" borderId="0" xfId="52" applyFont="1" applyBorder="1" applyAlignment="1">
      <alignment horizontal="left" vertical="top"/>
      <protection/>
    </xf>
    <xf numFmtId="0" fontId="10" fillId="0" borderId="11" xfId="52" applyFont="1" applyBorder="1" applyAlignment="1" quotePrefix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0" fontId="10" fillId="0" borderId="12" xfId="52" applyFont="1" applyBorder="1" applyAlignment="1" quotePrefix="1">
      <alignment horizontal="center" vertical="center" wrapText="1"/>
      <protection/>
    </xf>
    <xf numFmtId="0" fontId="10" fillId="0" borderId="14" xfId="52" applyFont="1" applyBorder="1" applyAlignment="1" quotePrefix="1">
      <alignment horizontal="center" vertical="center" wrapText="1"/>
      <protection/>
    </xf>
    <xf numFmtId="0" fontId="10" fillId="0" borderId="10" xfId="52" applyFont="1" applyBorder="1" applyAlignment="1" quotePrefix="1">
      <alignment horizontal="center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20" xfId="52" applyFont="1" applyBorder="1" applyAlignment="1">
      <alignment horizontal="center" vertical="center" textRotation="90" wrapText="1"/>
      <protection/>
    </xf>
    <xf numFmtId="49" fontId="15" fillId="0" borderId="16" xfId="52" applyNumberFormat="1" applyFont="1" applyBorder="1" applyAlignment="1">
      <alignment horizontal="left" vertical="center" wrapText="1"/>
      <protection/>
    </xf>
    <xf numFmtId="49" fontId="15" fillId="0" borderId="17" xfId="52" applyNumberFormat="1" applyFont="1" applyBorder="1" applyAlignment="1">
      <alignment horizontal="left" vertical="center" wrapText="1"/>
      <protection/>
    </xf>
    <xf numFmtId="49" fontId="15" fillId="0" borderId="18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justify" vertical="top" wrapText="1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wrapText="1"/>
      <protection/>
    </xf>
    <xf numFmtId="49" fontId="7" fillId="0" borderId="16" xfId="52" applyNumberFormat="1" applyFont="1" applyBorder="1" applyAlignment="1">
      <alignment horizontal="center"/>
      <protection/>
    </xf>
    <xf numFmtId="49" fontId="7" fillId="0" borderId="17" xfId="52" applyNumberFormat="1" applyFont="1" applyBorder="1" applyAlignment="1">
      <alignment horizontal="center"/>
      <protection/>
    </xf>
    <xf numFmtId="49" fontId="7" fillId="0" borderId="18" xfId="52" applyNumberFormat="1" applyFont="1" applyBorder="1" applyAlignment="1">
      <alignment horizontal="center"/>
      <protection/>
    </xf>
    <xf numFmtId="0" fontId="7" fillId="0" borderId="21" xfId="52" applyFont="1" applyFill="1" applyBorder="1" applyAlignment="1">
      <alignment horizontal="left" wrapText="1"/>
      <protection/>
    </xf>
    <xf numFmtId="0" fontId="7" fillId="0" borderId="21" xfId="52" applyFont="1" applyFill="1" applyBorder="1" applyAlignment="1">
      <alignment horizontal="center" wrapText="1"/>
      <protection/>
    </xf>
    <xf numFmtId="0" fontId="7" fillId="0" borderId="16" xfId="52" applyFont="1" applyFill="1" applyBorder="1" applyAlignment="1">
      <alignment horizontal="left" wrapText="1"/>
      <protection/>
    </xf>
    <xf numFmtId="0" fontId="7" fillId="0" borderId="17" xfId="52" applyFont="1" applyFill="1" applyBorder="1" applyAlignment="1">
      <alignment horizontal="left" wrapText="1"/>
      <protection/>
    </xf>
    <xf numFmtId="0" fontId="7" fillId="0" borderId="18" xfId="52" applyFont="1" applyFill="1" applyBorder="1" applyAlignment="1">
      <alignment horizontal="left" wrapText="1"/>
      <protection/>
    </xf>
    <xf numFmtId="0" fontId="7" fillId="0" borderId="21" xfId="52" applyFont="1" applyFill="1" applyBorder="1" applyAlignment="1">
      <alignment horizontal="center"/>
      <protection/>
    </xf>
    <xf numFmtId="0" fontId="17" fillId="0" borderId="2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0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19" fillId="0" borderId="21" xfId="52" applyFont="1" applyFill="1" applyBorder="1" applyAlignment="1">
      <alignment horizontal="left" wrapText="1"/>
      <protection/>
    </xf>
    <xf numFmtId="0" fontId="7" fillId="0" borderId="14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4" fillId="0" borderId="0" xfId="52" applyFont="1" applyBorder="1" applyAlignment="1">
      <alignment horizontal="right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10" fillId="0" borderId="31" xfId="52" applyFont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175" fontId="10" fillId="0" borderId="33" xfId="52" applyNumberFormat="1" applyFont="1" applyFill="1" applyBorder="1" applyAlignment="1">
      <alignment horizontal="center" vertical="center" wrapText="1"/>
      <protection/>
    </xf>
    <xf numFmtId="175" fontId="10" fillId="0" borderId="32" xfId="52" applyNumberFormat="1" applyFont="1" applyFill="1" applyBorder="1" applyAlignment="1">
      <alignment horizontal="center" vertical="center" wrapText="1"/>
      <protection/>
    </xf>
    <xf numFmtId="174" fontId="10" fillId="0" borderId="33" xfId="52" applyNumberFormat="1" applyFont="1" applyFill="1" applyBorder="1" applyAlignment="1">
      <alignment horizontal="center" vertical="center" wrapText="1"/>
      <protection/>
    </xf>
    <xf numFmtId="174" fontId="10" fillId="0" borderId="34" xfId="52" applyNumberFormat="1" applyFont="1" applyFill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49" fontId="3" fillId="0" borderId="35" xfId="52" applyNumberFormat="1" applyFont="1" applyBorder="1" applyAlignment="1">
      <alignment horizontal="center" vertical="center"/>
      <protection/>
    </xf>
    <xf numFmtId="49" fontId="3" fillId="0" borderId="36" xfId="52" applyNumberFormat="1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49" fontId="3" fillId="0" borderId="38" xfId="52" applyNumberFormat="1" applyFont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49" fontId="3" fillId="0" borderId="39" xfId="52" applyNumberFormat="1" applyFont="1" applyBorder="1" applyAlignment="1">
      <alignment horizontal="center" vertical="center"/>
      <protection/>
    </xf>
    <xf numFmtId="49" fontId="3" fillId="0" borderId="40" xfId="52" applyNumberFormat="1" applyFont="1" applyBorder="1" applyAlignment="1">
      <alignment horizontal="center" vertical="center" wrapText="1"/>
      <protection/>
    </xf>
    <xf numFmtId="49" fontId="3" fillId="0" borderId="14" xfId="52" applyNumberFormat="1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top"/>
      <protection/>
    </xf>
    <xf numFmtId="174" fontId="3" fillId="0" borderId="12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75" fontId="3" fillId="0" borderId="0" xfId="0" applyNumberFormat="1" applyFont="1" applyBorder="1" applyAlignment="1">
      <alignment horizontal="center" vertical="center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11" fillId="0" borderId="41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 textRotation="90"/>
      <protection/>
    </xf>
    <xf numFmtId="0" fontId="17" fillId="0" borderId="0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7" fillId="0" borderId="10" xfId="52" applyFont="1" applyBorder="1" applyAlignment="1">
      <alignment horizontal="left" vertical="top"/>
      <protection/>
    </xf>
    <xf numFmtId="0" fontId="7" fillId="0" borderId="10" xfId="52" applyFont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6"/>
  <sheetViews>
    <sheetView zoomScalePageLayoutView="0" workbookViewId="0" topLeftCell="A1">
      <selection activeCell="G41" sqref="G41"/>
    </sheetView>
  </sheetViews>
  <sheetFormatPr defaultColWidth="9.140625" defaultRowHeight="15"/>
  <sheetData>
    <row r="12" spans="1:9" ht="131.25" customHeight="1">
      <c r="A12" s="156" t="s">
        <v>189</v>
      </c>
      <c r="B12" s="157"/>
      <c r="C12" s="157"/>
      <c r="D12" s="157"/>
      <c r="E12" s="157"/>
      <c r="F12" s="157"/>
      <c r="G12" s="157"/>
      <c r="H12" s="157"/>
      <c r="I12" s="157"/>
    </row>
    <row r="14" spans="1:9" ht="18.75">
      <c r="A14" s="157" t="s">
        <v>183</v>
      </c>
      <c r="B14" s="157"/>
      <c r="C14" s="157"/>
      <c r="D14" s="157"/>
      <c r="E14" s="157"/>
      <c r="F14" s="157"/>
      <c r="G14" s="157"/>
      <c r="H14" s="157"/>
      <c r="I14" s="157"/>
    </row>
    <row r="15" spans="1:9" ht="15">
      <c r="A15" s="111"/>
      <c r="B15" s="111"/>
      <c r="C15" s="111"/>
      <c r="D15" s="111"/>
      <c r="E15" s="111"/>
      <c r="F15" s="111"/>
      <c r="G15" s="111"/>
      <c r="H15" s="111"/>
      <c r="I15" s="111"/>
    </row>
    <row r="16" spans="1:9" ht="15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9" ht="15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9" ht="15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9" ht="15">
      <c r="A20" s="111"/>
      <c r="B20" s="111"/>
      <c r="C20" s="111"/>
      <c r="D20" s="111"/>
      <c r="E20" s="111"/>
      <c r="F20" s="111"/>
      <c r="G20" s="111"/>
      <c r="H20" s="111"/>
      <c r="I20" s="111"/>
    </row>
    <row r="21" spans="1:9" ht="15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9" ht="15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5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ht="15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ht="15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 ht="15">
      <c r="A26" s="111"/>
      <c r="B26" s="111"/>
      <c r="C26" s="111"/>
      <c r="D26" s="111"/>
      <c r="E26" s="111"/>
      <c r="F26" s="111"/>
      <c r="G26" s="111"/>
      <c r="H26" s="111"/>
      <c r="I26" s="111"/>
    </row>
    <row r="27" spans="1:9" ht="15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ht="15">
      <c r="A28" s="111"/>
      <c r="B28" s="111"/>
      <c r="C28" s="111"/>
      <c r="D28" s="111"/>
      <c r="E28" s="111"/>
      <c r="F28" s="111"/>
      <c r="G28" s="111"/>
      <c r="H28" s="111"/>
      <c r="I28" s="111"/>
    </row>
    <row r="29" spans="1:9" ht="15">
      <c r="A29" s="111"/>
      <c r="B29" s="111"/>
      <c r="C29" s="111"/>
      <c r="D29" s="111"/>
      <c r="E29" s="111"/>
      <c r="F29" s="111"/>
      <c r="G29" s="111"/>
      <c r="H29" s="111"/>
      <c r="I29" s="111"/>
    </row>
    <row r="30" spans="1:9" ht="15">
      <c r="A30" s="111"/>
      <c r="B30" s="111"/>
      <c r="C30" s="111"/>
      <c r="D30" s="111"/>
      <c r="E30" s="111"/>
      <c r="F30" s="111"/>
      <c r="G30" s="111"/>
      <c r="H30" s="111"/>
      <c r="I30" s="111"/>
    </row>
    <row r="31" spans="1:9" ht="15">
      <c r="A31" s="111"/>
      <c r="B31" s="111"/>
      <c r="C31" s="111"/>
      <c r="D31" s="111"/>
      <c r="E31" s="111"/>
      <c r="F31" s="111"/>
      <c r="G31" s="111"/>
      <c r="H31" s="111"/>
      <c r="I31" s="111"/>
    </row>
    <row r="32" spans="1:9" ht="15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1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15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 ht="15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ht="1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ht="1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15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ht="15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ht="15">
      <c r="A41" s="111"/>
      <c r="B41" s="111"/>
      <c r="C41" s="111"/>
      <c r="D41" s="111"/>
      <c r="E41" s="142" t="s">
        <v>230</v>
      </c>
      <c r="F41" s="111"/>
      <c r="G41" s="111"/>
      <c r="H41" s="111"/>
      <c r="I41" s="111"/>
    </row>
    <row r="42" spans="1:9" ht="15">
      <c r="A42" s="111"/>
      <c r="B42" s="111"/>
      <c r="C42" s="111"/>
      <c r="D42" s="111"/>
      <c r="E42" s="111"/>
      <c r="F42" s="111"/>
      <c r="G42" s="111"/>
      <c r="H42" s="111"/>
      <c r="I42" s="111"/>
    </row>
    <row r="43" spans="1:9" ht="15">
      <c r="A43" s="111"/>
      <c r="B43" s="111"/>
      <c r="C43" s="111"/>
      <c r="D43" s="111"/>
      <c r="E43" s="111"/>
      <c r="F43" s="111"/>
      <c r="G43" s="111"/>
      <c r="H43" s="111"/>
      <c r="I43" s="111"/>
    </row>
    <row r="44" spans="1:9" ht="15">
      <c r="A44" s="111"/>
      <c r="B44" s="111"/>
      <c r="C44" s="111"/>
      <c r="D44" s="111"/>
      <c r="E44" s="111"/>
      <c r="F44" s="111"/>
      <c r="G44" s="111"/>
      <c r="H44" s="111"/>
      <c r="I44" s="111"/>
    </row>
    <row r="45" spans="1:9" ht="1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 ht="15">
      <c r="A46" s="111"/>
      <c r="B46" s="111"/>
      <c r="C46" s="111"/>
      <c r="D46" s="111"/>
      <c r="E46" s="111"/>
      <c r="F46" s="111"/>
      <c r="G46" s="111"/>
      <c r="H46" s="111"/>
      <c r="I46" s="111"/>
    </row>
  </sheetData>
  <sheetProtection/>
  <mergeCells count="2">
    <mergeCell ref="A12:I12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Z26"/>
  <sheetViews>
    <sheetView view="pageBreakPreview" zoomScaleSheetLayoutView="100" zoomScalePageLayoutView="0" workbookViewId="0" topLeftCell="A8">
      <selection activeCell="BK21" sqref="BK9:CY21"/>
    </sheetView>
  </sheetViews>
  <sheetFormatPr defaultColWidth="0.85546875" defaultRowHeight="15"/>
  <cols>
    <col min="1" max="16384" width="0.85546875" style="42" customWidth="1"/>
  </cols>
  <sheetData>
    <row r="1" s="45" customFormat="1" ht="15.75"/>
    <row r="2" spans="1:104" s="45" customFormat="1" ht="30" customHeight="1">
      <c r="A2" s="218" t="s">
        <v>114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</row>
    <row r="3" spans="6:99" s="45" customFormat="1" ht="15.75">
      <c r="F3" s="217" t="s">
        <v>183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</row>
    <row r="4" spans="6:99" s="45" customFormat="1" ht="15.75">
      <c r="F4" s="219" t="s">
        <v>102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</row>
    <row r="5" s="45" customFormat="1" ht="15.75"/>
    <row r="6" spans="1:104" s="46" customFormat="1" ht="46.5" customHeight="1">
      <c r="A6" s="222" t="s">
        <v>30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4"/>
      <c r="AO6" s="222" t="s">
        <v>113</v>
      </c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4"/>
      <c r="BK6" s="222" t="s">
        <v>27</v>
      </c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4"/>
    </row>
    <row r="7" spans="1:104" s="47" customFormat="1" ht="75" customHeight="1">
      <c r="A7" s="58"/>
      <c r="B7" s="271" t="s">
        <v>112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2"/>
      <c r="AO7" s="275" t="s">
        <v>111</v>
      </c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7"/>
      <c r="BK7" s="266" t="s">
        <v>187</v>
      </c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56"/>
    </row>
    <row r="8" spans="1:104" s="47" customFormat="1" ht="15">
      <c r="A8" s="60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4"/>
      <c r="AO8" s="278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80"/>
      <c r="BK8" s="268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59"/>
    </row>
    <row r="9" spans="1:104" s="47" customFormat="1" ht="31.5" customHeight="1">
      <c r="A9" s="58"/>
      <c r="B9" s="271" t="s">
        <v>110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  <c r="AO9" s="275" t="s">
        <v>103</v>
      </c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7"/>
      <c r="BK9" s="266">
        <v>1</v>
      </c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56"/>
    </row>
    <row r="10" spans="1:104" s="47" customFormat="1" ht="16.5" customHeight="1">
      <c r="A10" s="60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4"/>
      <c r="AO10" s="278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80"/>
      <c r="BK10" s="268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59"/>
    </row>
    <row r="11" spans="1:104" s="47" customFormat="1" ht="31.5" customHeight="1">
      <c r="A11" s="58"/>
      <c r="B11" s="271" t="s">
        <v>109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  <c r="AO11" s="275" t="s">
        <v>103</v>
      </c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7"/>
      <c r="BK11" s="266">
        <v>1</v>
      </c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56"/>
    </row>
    <row r="12" spans="1:104" s="47" customFormat="1" ht="16.5" customHeight="1">
      <c r="A12" s="60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4"/>
      <c r="AO12" s="278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80"/>
      <c r="BK12" s="268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59"/>
    </row>
    <row r="13" spans="1:104" s="47" customFormat="1" ht="75" customHeight="1">
      <c r="A13" s="58"/>
      <c r="B13" s="271" t="s">
        <v>108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2"/>
      <c r="AO13" s="275" t="s">
        <v>103</v>
      </c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7"/>
      <c r="BK13" s="266" t="s">
        <v>187</v>
      </c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56"/>
    </row>
    <row r="14" spans="1:104" s="47" customFormat="1" ht="15.75" customHeight="1">
      <c r="A14" s="60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4"/>
      <c r="AO14" s="278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80"/>
      <c r="BK14" s="268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59"/>
    </row>
    <row r="15" spans="1:104" s="47" customFormat="1" ht="30" customHeight="1">
      <c r="A15" s="58"/>
      <c r="B15" s="271" t="s">
        <v>107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2"/>
      <c r="AO15" s="275" t="s">
        <v>103</v>
      </c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7"/>
      <c r="BK15" s="270">
        <v>0</v>
      </c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56"/>
    </row>
    <row r="16" spans="1:104" s="47" customFormat="1" ht="17.25" customHeight="1">
      <c r="A16" s="60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4"/>
      <c r="AO16" s="278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80"/>
      <c r="BK16" s="268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59"/>
    </row>
    <row r="17" spans="1:104" s="47" customFormat="1" ht="30" customHeight="1">
      <c r="A17" s="58"/>
      <c r="B17" s="271" t="s">
        <v>106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57"/>
      <c r="AO17" s="275" t="s">
        <v>103</v>
      </c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7"/>
      <c r="BK17" s="266" t="s">
        <v>187</v>
      </c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56"/>
    </row>
    <row r="18" spans="1:104" s="47" customFormat="1" ht="17.25" customHeight="1">
      <c r="A18" s="55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54"/>
      <c r="AO18" s="278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80"/>
      <c r="BK18" s="268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53"/>
    </row>
    <row r="19" spans="1:104" s="47" customFormat="1" ht="30" customHeight="1">
      <c r="A19" s="58"/>
      <c r="B19" s="271" t="s">
        <v>105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57"/>
      <c r="AO19" s="275" t="s">
        <v>103</v>
      </c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7"/>
      <c r="BK19" s="266">
        <v>0</v>
      </c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56"/>
    </row>
    <row r="20" spans="1:104" s="47" customFormat="1" ht="17.25" customHeight="1">
      <c r="A20" s="55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54"/>
      <c r="AO20" s="278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80"/>
      <c r="BK20" s="285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53"/>
    </row>
    <row r="21" spans="1:104" s="47" customFormat="1" ht="48" customHeight="1">
      <c r="A21" s="52"/>
      <c r="B21" s="233" t="s">
        <v>104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51"/>
      <c r="AO21" s="281" t="s">
        <v>103</v>
      </c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3"/>
      <c r="BK21" s="287">
        <f>0.3*BK9+0.3*BK11+0.3*BK15+0.1*BK19</f>
        <v>0.6</v>
      </c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50"/>
    </row>
    <row r="25" spans="1:104" s="45" customFormat="1" ht="15.75">
      <c r="A25" s="217" t="s">
        <v>76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 t="s">
        <v>184</v>
      </c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</row>
    <row r="26" spans="1:104" s="43" customFormat="1" ht="13.5" customHeight="1">
      <c r="A26" s="192" t="s">
        <v>56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 t="s">
        <v>57</v>
      </c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 t="s">
        <v>58</v>
      </c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</row>
    <row r="27" ht="3" customHeight="1"/>
  </sheetData>
  <sheetProtection/>
  <mergeCells count="36">
    <mergeCell ref="B9:AN10"/>
    <mergeCell ref="AO11:BJ12"/>
    <mergeCell ref="B11:AN12"/>
    <mergeCell ref="A2:CZ2"/>
    <mergeCell ref="AO7:BJ8"/>
    <mergeCell ref="BK6:CZ6"/>
    <mergeCell ref="AO6:BJ6"/>
    <mergeCell ref="F3:CU3"/>
    <mergeCell ref="F4:CU4"/>
    <mergeCell ref="B7:AN8"/>
    <mergeCell ref="BW26:CZ26"/>
    <mergeCell ref="B21:AM21"/>
    <mergeCell ref="AO21:BJ21"/>
    <mergeCell ref="B19:AM20"/>
    <mergeCell ref="AO19:BJ20"/>
    <mergeCell ref="A25:AK25"/>
    <mergeCell ref="BK19:CY20"/>
    <mergeCell ref="BK21:CY21"/>
    <mergeCell ref="AL25:BV25"/>
    <mergeCell ref="BW25:CZ25"/>
    <mergeCell ref="B13:AN14"/>
    <mergeCell ref="B15:AN16"/>
    <mergeCell ref="A6:AN6"/>
    <mergeCell ref="AO15:BJ16"/>
    <mergeCell ref="AO13:BJ14"/>
    <mergeCell ref="AL26:BV26"/>
    <mergeCell ref="B17:AM18"/>
    <mergeCell ref="AO17:BJ18"/>
    <mergeCell ref="A26:AK26"/>
    <mergeCell ref="AO9:BJ10"/>
    <mergeCell ref="BK13:CY14"/>
    <mergeCell ref="BK11:CY12"/>
    <mergeCell ref="BK9:CY10"/>
    <mergeCell ref="BK7:CY8"/>
    <mergeCell ref="BK15:CY16"/>
    <mergeCell ref="BK17:CY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4"/>
  <sheetViews>
    <sheetView showGridLines="0" view="pageBreakPreview" zoomScale="90" zoomScaleSheetLayoutView="90" zoomScalePageLayoutView="0" workbookViewId="0" topLeftCell="A22">
      <selection activeCell="D41" sqref="D41"/>
    </sheetView>
  </sheetViews>
  <sheetFormatPr defaultColWidth="0.85546875" defaultRowHeight="15"/>
  <cols>
    <col min="1" max="1" width="5.421875" style="65" customWidth="1"/>
    <col min="2" max="2" width="10.7109375" style="65" customWidth="1"/>
    <col min="3" max="3" width="5.421875" style="65" customWidth="1"/>
    <col min="4" max="4" width="7.28125" style="65" customWidth="1"/>
    <col min="5" max="5" width="5.421875" style="65" customWidth="1"/>
    <col min="6" max="6" width="12.8515625" style="65" customWidth="1"/>
    <col min="7" max="7" width="12.00390625" style="65" customWidth="1"/>
    <col min="8" max="8" width="5.421875" style="65" customWidth="1"/>
    <col min="9" max="9" width="7.8515625" style="65" customWidth="1"/>
    <col min="10" max="10" width="14.140625" style="65" customWidth="1"/>
    <col min="11" max="11" width="6.28125" style="65" customWidth="1"/>
    <col min="12" max="12" width="6.421875" style="65" customWidth="1"/>
    <col min="13" max="14" width="5.421875" style="65" customWidth="1"/>
    <col min="15" max="15" width="5.28125" style="65" customWidth="1"/>
    <col min="16" max="17" width="5.421875" style="65" customWidth="1"/>
    <col min="18" max="18" width="5.57421875" style="65" customWidth="1"/>
    <col min="19" max="19" width="5.421875" style="65" customWidth="1"/>
    <col min="20" max="20" width="5.57421875" style="65" customWidth="1"/>
    <col min="21" max="21" width="5.421875" style="65" customWidth="1"/>
    <col min="22" max="22" width="7.28125" style="65" customWidth="1"/>
    <col min="23" max="23" width="5.57421875" style="65" customWidth="1"/>
    <col min="24" max="24" width="11.57421875" style="65" customWidth="1"/>
    <col min="25" max="25" width="10.57421875" style="65" customWidth="1"/>
    <col min="26" max="26" width="13.00390625" style="65" customWidth="1"/>
    <col min="27" max="27" width="5.28125" style="65" customWidth="1"/>
    <col min="28" max="28" width="8.8515625" style="65" customWidth="1"/>
    <col min="29" max="29" width="9.57421875" style="65" customWidth="1"/>
    <col min="30" max="30" width="11.421875" style="65" customWidth="1"/>
    <col min="31" max="31" width="7.421875" style="65" customWidth="1"/>
    <col min="32" max="16384" width="0.85546875" style="65" customWidth="1"/>
  </cols>
  <sheetData>
    <row r="1" spans="1:4" s="45" customFormat="1" ht="7.5" customHeight="1">
      <c r="A1" s="44"/>
      <c r="B1" s="44"/>
      <c r="C1" s="44"/>
      <c r="D1" s="44"/>
    </row>
    <row r="2" spans="1:27" s="45" customFormat="1" ht="33" customHeight="1">
      <c r="A2" s="218" t="s">
        <v>175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1:27" s="45" customFormat="1" ht="22.5" customHeight="1">
      <c r="A3" s="48"/>
      <c r="B3" s="48"/>
      <c r="C3" s="48"/>
      <c r="D3" s="48"/>
      <c r="E3" s="48"/>
      <c r="F3" s="48"/>
      <c r="G3" s="48"/>
      <c r="H3" s="48"/>
      <c r="I3" s="306" t="s">
        <v>229</v>
      </c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48"/>
      <c r="U3" s="48"/>
      <c r="V3" s="48"/>
      <c r="W3" s="48"/>
      <c r="X3" s="48"/>
      <c r="Y3" s="48"/>
      <c r="Z3" s="48"/>
      <c r="AA3" s="48"/>
    </row>
    <row r="4" spans="1:4" s="45" customFormat="1" ht="6" customHeight="1">
      <c r="A4" s="44"/>
      <c r="B4" s="44"/>
      <c r="C4" s="44"/>
      <c r="D4" s="44"/>
    </row>
    <row r="5" spans="1:21" s="45" customFormat="1" ht="14.25" customHeight="1">
      <c r="A5" s="44"/>
      <c r="B5" s="44"/>
      <c r="C5" s="44"/>
      <c r="D5" s="4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1:21" s="45" customFormat="1" ht="13.5" customHeight="1">
      <c r="A6" s="44"/>
      <c r="B6" s="44"/>
      <c r="C6" s="44"/>
      <c r="D6" s="44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1:17" s="45" customFormat="1" ht="8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7" s="49" customFormat="1" ht="15" customHeight="1">
      <c r="A8" s="304" t="s">
        <v>174</v>
      </c>
      <c r="B8" s="305"/>
      <c r="C8" s="305"/>
      <c r="D8" s="305"/>
      <c r="E8" s="305"/>
      <c r="F8" s="305"/>
      <c r="G8" s="305"/>
      <c r="H8" s="305"/>
      <c r="I8" s="305"/>
      <c r="J8" s="304" t="s">
        <v>173</v>
      </c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9" t="s">
        <v>172</v>
      </c>
      <c r="X8" s="299" t="s">
        <v>171</v>
      </c>
      <c r="Y8" s="300"/>
      <c r="Z8" s="300"/>
      <c r="AA8" s="369" t="s">
        <v>170</v>
      </c>
    </row>
    <row r="9" spans="1:27" s="49" customFormat="1" ht="69" customHeight="1">
      <c r="A9" s="289" t="s">
        <v>169</v>
      </c>
      <c r="B9" s="289" t="s">
        <v>168</v>
      </c>
      <c r="C9" s="289" t="s">
        <v>167</v>
      </c>
      <c r="D9" s="289" t="s">
        <v>166</v>
      </c>
      <c r="E9" s="289" t="s">
        <v>165</v>
      </c>
      <c r="F9" s="289" t="s">
        <v>164</v>
      </c>
      <c r="G9" s="289" t="s">
        <v>163</v>
      </c>
      <c r="H9" s="289" t="s">
        <v>162</v>
      </c>
      <c r="I9" s="289" t="s">
        <v>161</v>
      </c>
      <c r="J9" s="289" t="s">
        <v>160</v>
      </c>
      <c r="K9" s="289" t="s">
        <v>159</v>
      </c>
      <c r="L9" s="289" t="s">
        <v>158</v>
      </c>
      <c r="M9" s="297" t="s">
        <v>157</v>
      </c>
      <c r="N9" s="298"/>
      <c r="O9" s="298"/>
      <c r="P9" s="298"/>
      <c r="Q9" s="298"/>
      <c r="R9" s="298"/>
      <c r="S9" s="298"/>
      <c r="T9" s="298"/>
      <c r="U9" s="298"/>
      <c r="V9" s="289" t="s">
        <v>156</v>
      </c>
      <c r="W9" s="290"/>
      <c r="X9" s="301"/>
      <c r="Y9" s="302"/>
      <c r="Z9" s="302"/>
      <c r="AA9" s="369"/>
    </row>
    <row r="10" spans="1:27" s="49" customFormat="1" ht="73.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 t="s">
        <v>155</v>
      </c>
      <c r="N10" s="297" t="s">
        <v>154</v>
      </c>
      <c r="O10" s="298"/>
      <c r="P10" s="298"/>
      <c r="Q10" s="297" t="s">
        <v>153</v>
      </c>
      <c r="R10" s="298"/>
      <c r="S10" s="298"/>
      <c r="T10" s="298"/>
      <c r="U10" s="290" t="s">
        <v>152</v>
      </c>
      <c r="V10" s="290"/>
      <c r="W10" s="290"/>
      <c r="X10" s="289" t="s">
        <v>151</v>
      </c>
      <c r="Y10" s="290" t="s">
        <v>150</v>
      </c>
      <c r="Z10" s="290" t="s">
        <v>149</v>
      </c>
      <c r="AA10" s="369"/>
    </row>
    <row r="11" spans="1:30" s="49" customFormat="1" ht="220.5" customHeight="1" thickBo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68" t="s">
        <v>148</v>
      </c>
      <c r="O11" s="68" t="s">
        <v>147</v>
      </c>
      <c r="P11" s="68" t="s">
        <v>146</v>
      </c>
      <c r="Q11" s="68" t="s">
        <v>145</v>
      </c>
      <c r="R11" s="68" t="s">
        <v>144</v>
      </c>
      <c r="S11" s="68" t="s">
        <v>143</v>
      </c>
      <c r="T11" s="68" t="s">
        <v>142</v>
      </c>
      <c r="U11" s="290"/>
      <c r="V11" s="290"/>
      <c r="W11" s="290"/>
      <c r="X11" s="290"/>
      <c r="Y11" s="290"/>
      <c r="Z11" s="290"/>
      <c r="AA11" s="369"/>
      <c r="AB11" s="144" t="s">
        <v>232</v>
      </c>
      <c r="AC11" s="144" t="s">
        <v>231</v>
      </c>
      <c r="AD11" s="144" t="s">
        <v>233</v>
      </c>
    </row>
    <row r="12" spans="1:27" s="49" customFormat="1" ht="11.25" customHeight="1" thickBot="1">
      <c r="A12" s="89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I12" s="83">
        <v>9</v>
      </c>
      <c r="J12" s="83">
        <v>10</v>
      </c>
      <c r="K12" s="83">
        <v>11</v>
      </c>
      <c r="L12" s="83">
        <v>12</v>
      </c>
      <c r="M12" s="83">
        <v>13</v>
      </c>
      <c r="N12" s="83">
        <v>14</v>
      </c>
      <c r="O12" s="83">
        <v>15</v>
      </c>
      <c r="P12" s="83">
        <v>16</v>
      </c>
      <c r="Q12" s="83">
        <v>17</v>
      </c>
      <c r="R12" s="83">
        <v>18</v>
      </c>
      <c r="S12" s="83">
        <v>19</v>
      </c>
      <c r="T12" s="83">
        <v>20</v>
      </c>
      <c r="U12" s="83">
        <v>21</v>
      </c>
      <c r="V12" s="83">
        <v>22</v>
      </c>
      <c r="W12" s="85">
        <v>23</v>
      </c>
      <c r="X12" s="83">
        <v>24</v>
      </c>
      <c r="Y12" s="83">
        <v>25</v>
      </c>
      <c r="Z12" s="83">
        <v>26</v>
      </c>
      <c r="AA12" s="368">
        <v>27</v>
      </c>
    </row>
    <row r="13" spans="1:30" s="66" customFormat="1" ht="24">
      <c r="A13" s="90">
        <v>1</v>
      </c>
      <c r="B13" s="96" t="s">
        <v>70</v>
      </c>
      <c r="C13" s="91" t="s">
        <v>71</v>
      </c>
      <c r="D13" s="92" t="s">
        <v>73</v>
      </c>
      <c r="E13" s="91" t="s">
        <v>176</v>
      </c>
      <c r="F13" s="93" t="s">
        <v>194</v>
      </c>
      <c r="G13" s="93" t="s">
        <v>195</v>
      </c>
      <c r="H13" s="94" t="s">
        <v>137</v>
      </c>
      <c r="I13" s="84">
        <v>0.25</v>
      </c>
      <c r="J13" s="138" t="s">
        <v>71</v>
      </c>
      <c r="K13" s="98">
        <v>0</v>
      </c>
      <c r="L13" s="98">
        <v>0</v>
      </c>
      <c r="M13" s="84">
        <v>10</v>
      </c>
      <c r="N13" s="84">
        <v>0</v>
      </c>
      <c r="O13" s="84">
        <v>0</v>
      </c>
      <c r="P13" s="84">
        <v>10</v>
      </c>
      <c r="Q13" s="84">
        <v>0</v>
      </c>
      <c r="R13" s="84">
        <v>0</v>
      </c>
      <c r="S13" s="84">
        <v>0</v>
      </c>
      <c r="T13" s="84">
        <v>10</v>
      </c>
      <c r="U13" s="84">
        <v>0</v>
      </c>
      <c r="V13" s="84">
        <v>208</v>
      </c>
      <c r="W13" s="86"/>
      <c r="X13" s="88"/>
      <c r="Y13" s="88"/>
      <c r="Z13" s="88"/>
      <c r="AA13" s="84">
        <v>1</v>
      </c>
      <c r="AB13" s="112">
        <f>I13*M13</f>
        <v>2.5</v>
      </c>
      <c r="AC13" s="112">
        <f>I13*V13</f>
        <v>52</v>
      </c>
      <c r="AD13" s="112">
        <f>M13</f>
        <v>10</v>
      </c>
    </row>
    <row r="14" spans="1:30" s="66" customFormat="1" ht="24">
      <c r="A14" s="97">
        <v>2</v>
      </c>
      <c r="B14" s="97" t="s">
        <v>70</v>
      </c>
      <c r="C14" s="97" t="s">
        <v>71</v>
      </c>
      <c r="D14" s="97" t="s">
        <v>79</v>
      </c>
      <c r="E14" s="97" t="s">
        <v>176</v>
      </c>
      <c r="F14" s="97" t="s">
        <v>196</v>
      </c>
      <c r="G14" s="97" t="s">
        <v>197</v>
      </c>
      <c r="H14" s="97" t="s">
        <v>132</v>
      </c>
      <c r="I14" s="97">
        <v>0.67</v>
      </c>
      <c r="J14" s="100" t="s">
        <v>79</v>
      </c>
      <c r="K14" s="97">
        <v>0</v>
      </c>
      <c r="L14" s="97">
        <v>0</v>
      </c>
      <c r="M14" s="97">
        <v>5</v>
      </c>
      <c r="N14" s="97">
        <v>0</v>
      </c>
      <c r="O14" s="97">
        <v>0</v>
      </c>
      <c r="P14" s="97">
        <v>5</v>
      </c>
      <c r="Q14" s="97">
        <v>0</v>
      </c>
      <c r="R14" s="97">
        <v>0</v>
      </c>
      <c r="S14" s="97">
        <v>0</v>
      </c>
      <c r="T14" s="97">
        <v>5</v>
      </c>
      <c r="U14" s="97">
        <v>0</v>
      </c>
      <c r="V14" s="97">
        <v>204</v>
      </c>
      <c r="W14" s="97"/>
      <c r="X14" s="99" t="s">
        <v>203</v>
      </c>
      <c r="Y14" s="97" t="s">
        <v>204</v>
      </c>
      <c r="Z14" s="97" t="s">
        <v>205</v>
      </c>
      <c r="AA14" s="76">
        <v>1</v>
      </c>
      <c r="AB14" s="113">
        <f>I14*M14</f>
        <v>3.35</v>
      </c>
      <c r="AC14" s="112">
        <f aca="true" t="shared" si="0" ref="AC14:AC30">I14*V14</f>
        <v>136.68</v>
      </c>
      <c r="AD14" s="113">
        <f>M14</f>
        <v>5</v>
      </c>
    </row>
    <row r="15" spans="1:30" s="66" customFormat="1" ht="24">
      <c r="A15" s="97">
        <v>3</v>
      </c>
      <c r="B15" s="97" t="s">
        <v>70</v>
      </c>
      <c r="C15" s="97" t="s">
        <v>71</v>
      </c>
      <c r="D15" s="97" t="s">
        <v>79</v>
      </c>
      <c r="E15" s="97" t="s">
        <v>176</v>
      </c>
      <c r="F15" s="97" t="s">
        <v>198</v>
      </c>
      <c r="G15" s="97" t="s">
        <v>199</v>
      </c>
      <c r="H15" s="97" t="s">
        <v>137</v>
      </c>
      <c r="I15" s="97">
        <v>0.25</v>
      </c>
      <c r="J15" s="100" t="s">
        <v>79</v>
      </c>
      <c r="K15" s="97">
        <v>0</v>
      </c>
      <c r="L15" s="97">
        <v>0</v>
      </c>
      <c r="M15" s="97">
        <v>5</v>
      </c>
      <c r="N15" s="97">
        <v>0</v>
      </c>
      <c r="O15" s="97">
        <v>0</v>
      </c>
      <c r="P15" s="97">
        <v>5</v>
      </c>
      <c r="Q15" s="97">
        <v>0</v>
      </c>
      <c r="R15" s="97">
        <v>0</v>
      </c>
      <c r="S15" s="97">
        <v>0</v>
      </c>
      <c r="T15" s="97">
        <v>5</v>
      </c>
      <c r="U15" s="97">
        <v>0</v>
      </c>
      <c r="V15" s="97">
        <v>190</v>
      </c>
      <c r="W15" s="97"/>
      <c r="X15" s="97"/>
      <c r="Y15" s="97"/>
      <c r="Z15" s="97"/>
      <c r="AA15" s="76">
        <v>1</v>
      </c>
      <c r="AB15" s="112">
        <f aca="true" t="shared" si="1" ref="AB15:AB30">I15*M15</f>
        <v>1.25</v>
      </c>
      <c r="AC15" s="112">
        <f t="shared" si="0"/>
        <v>47.5</v>
      </c>
      <c r="AD15" s="112">
        <f aca="true" t="shared" si="2" ref="AD15:AD24">M15</f>
        <v>5</v>
      </c>
    </row>
    <row r="16" spans="1:30" s="66" customFormat="1" ht="24">
      <c r="A16" s="77" t="s">
        <v>55</v>
      </c>
      <c r="B16" s="71" t="s">
        <v>70</v>
      </c>
      <c r="C16" s="72" t="s">
        <v>71</v>
      </c>
      <c r="D16" s="73" t="s">
        <v>200</v>
      </c>
      <c r="E16" s="72" t="s">
        <v>176</v>
      </c>
      <c r="F16" s="74" t="s">
        <v>201</v>
      </c>
      <c r="G16" s="74" t="s">
        <v>202</v>
      </c>
      <c r="H16" s="75" t="s">
        <v>137</v>
      </c>
      <c r="I16" s="76">
        <v>0.833</v>
      </c>
      <c r="J16" s="101" t="s">
        <v>79</v>
      </c>
      <c r="K16" s="104">
        <v>0</v>
      </c>
      <c r="L16" s="104">
        <v>0</v>
      </c>
      <c r="M16" s="76">
        <v>1</v>
      </c>
      <c r="N16" s="76">
        <v>0</v>
      </c>
      <c r="O16" s="76">
        <v>0</v>
      </c>
      <c r="P16" s="76">
        <v>1</v>
      </c>
      <c r="Q16" s="76">
        <v>0</v>
      </c>
      <c r="R16" s="76">
        <v>0</v>
      </c>
      <c r="S16" s="76">
        <v>0</v>
      </c>
      <c r="T16" s="76">
        <v>1</v>
      </c>
      <c r="U16" s="76">
        <v>0</v>
      </c>
      <c r="V16" s="76">
        <v>53</v>
      </c>
      <c r="W16" s="80"/>
      <c r="X16" s="77"/>
      <c r="Y16" s="77"/>
      <c r="Z16" s="77"/>
      <c r="AA16" s="76">
        <v>1</v>
      </c>
      <c r="AB16" s="112">
        <f t="shared" si="1"/>
        <v>0.833</v>
      </c>
      <c r="AC16" s="112">
        <f t="shared" si="0"/>
        <v>44.149</v>
      </c>
      <c r="AD16" s="112">
        <f t="shared" si="2"/>
        <v>1</v>
      </c>
    </row>
    <row r="17" spans="1:30" s="66" customFormat="1" ht="39" customHeight="1">
      <c r="A17" s="77" t="s">
        <v>60</v>
      </c>
      <c r="B17" s="71" t="s">
        <v>70</v>
      </c>
      <c r="C17" s="72" t="s">
        <v>71</v>
      </c>
      <c r="D17" s="73" t="s">
        <v>206</v>
      </c>
      <c r="E17" s="72" t="s">
        <v>176</v>
      </c>
      <c r="F17" s="74" t="s">
        <v>207</v>
      </c>
      <c r="G17" s="74" t="s">
        <v>208</v>
      </c>
      <c r="H17" s="75" t="s">
        <v>137</v>
      </c>
      <c r="I17" s="76">
        <v>1</v>
      </c>
      <c r="J17" s="101" t="s">
        <v>78</v>
      </c>
      <c r="K17" s="104">
        <v>0</v>
      </c>
      <c r="L17" s="104">
        <v>0</v>
      </c>
      <c r="M17" s="76">
        <v>2</v>
      </c>
      <c r="N17" s="76">
        <v>0</v>
      </c>
      <c r="O17" s="76">
        <v>0</v>
      </c>
      <c r="P17" s="76">
        <v>2</v>
      </c>
      <c r="Q17" s="76">
        <v>0</v>
      </c>
      <c r="R17" s="76">
        <v>0</v>
      </c>
      <c r="S17" s="76">
        <v>0</v>
      </c>
      <c r="T17" s="76">
        <v>2</v>
      </c>
      <c r="U17" s="76">
        <v>0</v>
      </c>
      <c r="V17" s="76">
        <v>6.8</v>
      </c>
      <c r="W17" s="80"/>
      <c r="X17" s="77"/>
      <c r="Y17" s="77"/>
      <c r="Z17" s="77"/>
      <c r="AA17" s="76">
        <v>1</v>
      </c>
      <c r="AB17" s="112">
        <f>I17*M17</f>
        <v>2</v>
      </c>
      <c r="AC17" s="112">
        <f t="shared" si="0"/>
        <v>6.8</v>
      </c>
      <c r="AD17" s="112">
        <f t="shared" si="2"/>
        <v>2</v>
      </c>
    </row>
    <row r="18" spans="1:30" s="66" customFormat="1" ht="24">
      <c r="A18" s="82" t="s">
        <v>61</v>
      </c>
      <c r="B18" s="73" t="s">
        <v>70</v>
      </c>
      <c r="C18" s="78" t="s">
        <v>71</v>
      </c>
      <c r="D18" s="73" t="s">
        <v>206</v>
      </c>
      <c r="E18" s="78" t="s">
        <v>176</v>
      </c>
      <c r="F18" s="74" t="s">
        <v>209</v>
      </c>
      <c r="G18" s="74" t="s">
        <v>210</v>
      </c>
      <c r="H18" s="79" t="s">
        <v>137</v>
      </c>
      <c r="I18" s="80">
        <v>0.583</v>
      </c>
      <c r="J18" s="103" t="s">
        <v>71</v>
      </c>
      <c r="K18" s="102">
        <v>0</v>
      </c>
      <c r="L18" s="102">
        <v>0</v>
      </c>
      <c r="M18" s="80">
        <v>5</v>
      </c>
      <c r="N18" s="80">
        <v>0</v>
      </c>
      <c r="O18" s="80">
        <v>0</v>
      </c>
      <c r="P18" s="80">
        <v>5</v>
      </c>
      <c r="Q18" s="80">
        <v>0</v>
      </c>
      <c r="R18" s="80">
        <v>0</v>
      </c>
      <c r="S18" s="80">
        <v>0</v>
      </c>
      <c r="T18" s="80">
        <v>5</v>
      </c>
      <c r="U18" s="80">
        <v>0</v>
      </c>
      <c r="V18" s="80">
        <v>32</v>
      </c>
      <c r="W18" s="80"/>
      <c r="X18" s="82"/>
      <c r="Y18" s="82"/>
      <c r="Z18" s="77"/>
      <c r="AA18" s="76">
        <v>1</v>
      </c>
      <c r="AB18" s="112">
        <f t="shared" si="1"/>
        <v>2.915</v>
      </c>
      <c r="AC18" s="114">
        <f t="shared" si="0"/>
        <v>18.656</v>
      </c>
      <c r="AD18" s="112">
        <f t="shared" si="2"/>
        <v>5</v>
      </c>
    </row>
    <row r="19" spans="1:30" s="66" customFormat="1" ht="24">
      <c r="A19" s="82" t="s">
        <v>62</v>
      </c>
      <c r="B19" s="73" t="s">
        <v>70</v>
      </c>
      <c r="C19" s="78" t="s">
        <v>71</v>
      </c>
      <c r="D19" s="73" t="s">
        <v>211</v>
      </c>
      <c r="E19" s="78" t="s">
        <v>176</v>
      </c>
      <c r="F19" s="74" t="s">
        <v>212</v>
      </c>
      <c r="G19" s="74" t="s">
        <v>213</v>
      </c>
      <c r="H19" s="79" t="s">
        <v>137</v>
      </c>
      <c r="I19" s="80">
        <v>0.75</v>
      </c>
      <c r="J19" s="103" t="s">
        <v>71</v>
      </c>
      <c r="K19" s="102">
        <v>0</v>
      </c>
      <c r="L19" s="102">
        <v>0</v>
      </c>
      <c r="M19" s="80">
        <v>1</v>
      </c>
      <c r="N19" s="80">
        <v>0</v>
      </c>
      <c r="O19" s="80">
        <v>0</v>
      </c>
      <c r="P19" s="80">
        <v>1</v>
      </c>
      <c r="Q19" s="80">
        <v>0</v>
      </c>
      <c r="R19" s="80">
        <v>0</v>
      </c>
      <c r="S19" s="80">
        <v>0</v>
      </c>
      <c r="T19" s="80">
        <v>1</v>
      </c>
      <c r="U19" s="80">
        <v>0</v>
      </c>
      <c r="V19" s="80">
        <v>24</v>
      </c>
      <c r="W19" s="80"/>
      <c r="X19" s="82"/>
      <c r="Y19" s="82"/>
      <c r="Z19" s="77"/>
      <c r="AA19" s="76">
        <v>1</v>
      </c>
      <c r="AB19" s="112">
        <f t="shared" si="1"/>
        <v>0.75</v>
      </c>
      <c r="AC19" s="114">
        <f t="shared" si="0"/>
        <v>18</v>
      </c>
      <c r="AD19" s="112">
        <f t="shared" si="2"/>
        <v>1</v>
      </c>
    </row>
    <row r="20" spans="1:30" s="66" customFormat="1" ht="24">
      <c r="A20" s="82" t="s">
        <v>63</v>
      </c>
      <c r="B20" s="73" t="s">
        <v>70</v>
      </c>
      <c r="C20" s="78" t="s">
        <v>71</v>
      </c>
      <c r="D20" s="73" t="s">
        <v>206</v>
      </c>
      <c r="E20" s="78" t="s">
        <v>176</v>
      </c>
      <c r="F20" s="74" t="s">
        <v>214</v>
      </c>
      <c r="G20" s="74" t="s">
        <v>215</v>
      </c>
      <c r="H20" s="79" t="s">
        <v>137</v>
      </c>
      <c r="I20" s="80">
        <v>0.833</v>
      </c>
      <c r="J20" s="103" t="s">
        <v>78</v>
      </c>
      <c r="K20" s="102">
        <v>0</v>
      </c>
      <c r="L20" s="102">
        <v>0</v>
      </c>
      <c r="M20" s="80">
        <v>5</v>
      </c>
      <c r="N20" s="80">
        <v>0</v>
      </c>
      <c r="O20" s="80">
        <v>0</v>
      </c>
      <c r="P20" s="80">
        <v>5</v>
      </c>
      <c r="Q20" s="80">
        <v>0</v>
      </c>
      <c r="R20" s="80">
        <v>0</v>
      </c>
      <c r="S20" s="80">
        <v>0</v>
      </c>
      <c r="T20" s="80">
        <v>5</v>
      </c>
      <c r="U20" s="80">
        <v>0</v>
      </c>
      <c r="V20" s="80">
        <v>26</v>
      </c>
      <c r="W20" s="80"/>
      <c r="X20" s="82"/>
      <c r="Y20" s="82"/>
      <c r="Z20" s="77"/>
      <c r="AA20" s="76">
        <v>1</v>
      </c>
      <c r="AB20" s="112">
        <f t="shared" si="1"/>
        <v>4.165</v>
      </c>
      <c r="AC20" s="114">
        <f t="shared" si="0"/>
        <v>21.657999999999998</v>
      </c>
      <c r="AD20" s="112">
        <f t="shared" si="2"/>
        <v>5</v>
      </c>
    </row>
    <row r="21" spans="1:30" s="66" customFormat="1" ht="24">
      <c r="A21" s="82" t="s">
        <v>64</v>
      </c>
      <c r="B21" s="73" t="s">
        <v>70</v>
      </c>
      <c r="C21" s="78" t="s">
        <v>71</v>
      </c>
      <c r="D21" s="73" t="s">
        <v>206</v>
      </c>
      <c r="E21" s="78" t="s">
        <v>176</v>
      </c>
      <c r="F21" s="74" t="s">
        <v>216</v>
      </c>
      <c r="G21" s="74" t="s">
        <v>217</v>
      </c>
      <c r="H21" s="79" t="s">
        <v>137</v>
      </c>
      <c r="I21" s="80">
        <v>2.5</v>
      </c>
      <c r="J21" s="103" t="s">
        <v>78</v>
      </c>
      <c r="K21" s="102">
        <v>0</v>
      </c>
      <c r="L21" s="102">
        <v>0</v>
      </c>
      <c r="M21" s="80">
        <v>5</v>
      </c>
      <c r="N21" s="80">
        <v>0</v>
      </c>
      <c r="O21" s="80">
        <v>0</v>
      </c>
      <c r="P21" s="80">
        <v>5</v>
      </c>
      <c r="Q21" s="80">
        <v>0</v>
      </c>
      <c r="R21" s="80">
        <v>0</v>
      </c>
      <c r="S21" s="80">
        <v>0</v>
      </c>
      <c r="T21" s="80">
        <v>5</v>
      </c>
      <c r="U21" s="80">
        <v>0</v>
      </c>
      <c r="V21" s="80">
        <v>56</v>
      </c>
      <c r="W21" s="80"/>
      <c r="X21" s="82"/>
      <c r="Y21" s="82"/>
      <c r="Z21" s="77"/>
      <c r="AA21" s="76">
        <v>1</v>
      </c>
      <c r="AB21" s="112">
        <f t="shared" si="1"/>
        <v>12.5</v>
      </c>
      <c r="AC21" s="114">
        <f t="shared" si="0"/>
        <v>140</v>
      </c>
      <c r="AD21" s="112">
        <f t="shared" si="2"/>
        <v>5</v>
      </c>
    </row>
    <row r="22" spans="1:30" s="66" customFormat="1" ht="48">
      <c r="A22" s="82" t="s">
        <v>65</v>
      </c>
      <c r="B22" s="73" t="s">
        <v>70</v>
      </c>
      <c r="C22" s="78" t="s">
        <v>71</v>
      </c>
      <c r="D22" s="73" t="s">
        <v>206</v>
      </c>
      <c r="E22" s="78" t="s">
        <v>176</v>
      </c>
      <c r="F22" s="74" t="s">
        <v>218</v>
      </c>
      <c r="G22" s="74" t="s">
        <v>219</v>
      </c>
      <c r="H22" s="79" t="s">
        <v>137</v>
      </c>
      <c r="I22" s="80">
        <v>0.45</v>
      </c>
      <c r="J22" s="102" t="s">
        <v>72</v>
      </c>
      <c r="K22" s="102">
        <v>0</v>
      </c>
      <c r="L22" s="102" t="s">
        <v>220</v>
      </c>
      <c r="M22" s="80">
        <v>2</v>
      </c>
      <c r="N22" s="80">
        <v>0</v>
      </c>
      <c r="O22" s="80">
        <v>2</v>
      </c>
      <c r="P22" s="80">
        <v>0</v>
      </c>
      <c r="Q22" s="80">
        <v>0</v>
      </c>
      <c r="R22" s="80">
        <v>0</v>
      </c>
      <c r="S22" s="80">
        <v>2</v>
      </c>
      <c r="T22" s="80">
        <v>0</v>
      </c>
      <c r="U22" s="80">
        <v>0</v>
      </c>
      <c r="V22" s="80">
        <v>108</v>
      </c>
      <c r="W22" s="80"/>
      <c r="X22" s="82"/>
      <c r="Y22" s="82"/>
      <c r="Z22" s="77"/>
      <c r="AA22" s="76">
        <v>1</v>
      </c>
      <c r="AB22" s="112">
        <f t="shared" si="1"/>
        <v>0.9</v>
      </c>
      <c r="AC22" s="114">
        <f t="shared" si="0"/>
        <v>48.6</v>
      </c>
      <c r="AD22" s="112">
        <f t="shared" si="2"/>
        <v>2</v>
      </c>
    </row>
    <row r="23" spans="1:30" s="66" customFormat="1" ht="24">
      <c r="A23" s="82" t="s">
        <v>66</v>
      </c>
      <c r="B23" s="73" t="s">
        <v>70</v>
      </c>
      <c r="C23" s="78" t="s">
        <v>81</v>
      </c>
      <c r="D23" s="73" t="s">
        <v>221</v>
      </c>
      <c r="E23" s="78" t="s">
        <v>176</v>
      </c>
      <c r="F23" s="74" t="s">
        <v>222</v>
      </c>
      <c r="G23" s="74" t="s">
        <v>223</v>
      </c>
      <c r="H23" s="79" t="s">
        <v>132</v>
      </c>
      <c r="I23" s="80">
        <v>3.25</v>
      </c>
      <c r="J23" s="102" t="s">
        <v>71</v>
      </c>
      <c r="K23" s="102">
        <v>0</v>
      </c>
      <c r="L23" s="102">
        <v>0</v>
      </c>
      <c r="M23" s="80">
        <v>6</v>
      </c>
      <c r="N23" s="80">
        <v>0</v>
      </c>
      <c r="O23" s="80">
        <v>0</v>
      </c>
      <c r="P23" s="80">
        <v>6</v>
      </c>
      <c r="Q23" s="80">
        <v>0</v>
      </c>
      <c r="R23" s="80">
        <v>0</v>
      </c>
      <c r="S23" s="80">
        <v>1</v>
      </c>
      <c r="T23" s="80">
        <v>5</v>
      </c>
      <c r="U23" s="80">
        <v>0</v>
      </c>
      <c r="V23" s="80">
        <v>145</v>
      </c>
      <c r="W23" s="80"/>
      <c r="X23" s="82" t="s">
        <v>224</v>
      </c>
      <c r="Y23" s="82" t="s">
        <v>225</v>
      </c>
      <c r="Z23" s="77"/>
      <c r="AA23" s="76">
        <v>0</v>
      </c>
      <c r="AB23" s="113"/>
      <c r="AC23" s="114"/>
      <c r="AD23" s="113"/>
    </row>
    <row r="24" spans="1:30" s="66" customFormat="1" ht="24">
      <c r="A24" s="69" t="s">
        <v>59</v>
      </c>
      <c r="B24" s="73" t="s">
        <v>70</v>
      </c>
      <c r="C24" s="78" t="s">
        <v>71</v>
      </c>
      <c r="D24" s="73" t="s">
        <v>226</v>
      </c>
      <c r="E24" s="78" t="s">
        <v>176</v>
      </c>
      <c r="F24" s="74" t="s">
        <v>227</v>
      </c>
      <c r="G24" s="74" t="s">
        <v>228</v>
      </c>
      <c r="H24" s="79" t="s">
        <v>137</v>
      </c>
      <c r="I24" s="80">
        <v>1.5</v>
      </c>
      <c r="J24" s="102" t="s">
        <v>71</v>
      </c>
      <c r="K24" s="102">
        <v>0</v>
      </c>
      <c r="L24" s="102">
        <v>0</v>
      </c>
      <c r="M24" s="80">
        <v>4</v>
      </c>
      <c r="N24" s="80">
        <v>0</v>
      </c>
      <c r="O24" s="80">
        <v>0</v>
      </c>
      <c r="P24" s="80">
        <v>4</v>
      </c>
      <c r="Q24" s="80">
        <v>0</v>
      </c>
      <c r="R24" s="80">
        <v>0</v>
      </c>
      <c r="S24" s="80">
        <v>2</v>
      </c>
      <c r="T24" s="80">
        <v>2</v>
      </c>
      <c r="U24" s="80">
        <v>0</v>
      </c>
      <c r="V24" s="80">
        <v>183</v>
      </c>
      <c r="W24" s="80"/>
      <c r="X24" s="82"/>
      <c r="Y24" s="82"/>
      <c r="Z24" s="77"/>
      <c r="AA24" s="76">
        <v>1</v>
      </c>
      <c r="AB24" s="112">
        <f t="shared" si="1"/>
        <v>6</v>
      </c>
      <c r="AC24" s="114">
        <f t="shared" si="0"/>
        <v>274.5</v>
      </c>
      <c r="AD24" s="112">
        <f t="shared" si="2"/>
        <v>4</v>
      </c>
    </row>
    <row r="25" spans="1:29" s="66" customFormat="1" ht="12" hidden="1">
      <c r="A25" s="69" t="s">
        <v>67</v>
      </c>
      <c r="B25" s="73"/>
      <c r="C25" s="78"/>
      <c r="D25" s="73"/>
      <c r="E25" s="78"/>
      <c r="F25" s="74"/>
      <c r="G25" s="74"/>
      <c r="H25" s="79"/>
      <c r="I25" s="80"/>
      <c r="J25" s="102"/>
      <c r="K25" s="102"/>
      <c r="L25" s="102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2"/>
      <c r="Y25" s="82"/>
      <c r="Z25" s="77"/>
      <c r="AA25" s="76"/>
      <c r="AB25" s="112">
        <f t="shared" si="1"/>
        <v>0</v>
      </c>
      <c r="AC25" s="114">
        <f t="shared" si="0"/>
        <v>0</v>
      </c>
    </row>
    <row r="26" spans="1:29" s="66" customFormat="1" ht="12" hidden="1">
      <c r="A26" s="69" t="s">
        <v>68</v>
      </c>
      <c r="B26" s="73"/>
      <c r="C26" s="78"/>
      <c r="D26" s="73"/>
      <c r="E26" s="78"/>
      <c r="F26" s="74"/>
      <c r="G26" s="74"/>
      <c r="H26" s="79"/>
      <c r="I26" s="80"/>
      <c r="J26" s="103"/>
      <c r="K26" s="102"/>
      <c r="L26" s="102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2"/>
      <c r="Y26" s="82"/>
      <c r="Z26" s="77"/>
      <c r="AA26" s="76"/>
      <c r="AB26" s="112">
        <f t="shared" si="1"/>
        <v>0</v>
      </c>
      <c r="AC26" s="114">
        <f t="shared" si="0"/>
        <v>0</v>
      </c>
    </row>
    <row r="27" spans="1:29" s="66" customFormat="1" ht="12" hidden="1">
      <c r="A27" s="69" t="s">
        <v>69</v>
      </c>
      <c r="B27" s="73"/>
      <c r="C27" s="78"/>
      <c r="D27" s="73"/>
      <c r="E27" s="78"/>
      <c r="F27" s="74"/>
      <c r="G27" s="74"/>
      <c r="H27" s="79"/>
      <c r="I27" s="80"/>
      <c r="J27" s="103"/>
      <c r="K27" s="102"/>
      <c r="L27" s="102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2"/>
      <c r="Y27" s="82"/>
      <c r="Z27" s="77"/>
      <c r="AA27" s="76"/>
      <c r="AB27" s="112">
        <f>I27*M27</f>
        <v>0</v>
      </c>
      <c r="AC27" s="114">
        <f t="shared" si="0"/>
        <v>0</v>
      </c>
    </row>
    <row r="28" spans="1:29" s="66" customFormat="1" ht="12" hidden="1">
      <c r="A28" s="69" t="s">
        <v>190</v>
      </c>
      <c r="B28" s="73"/>
      <c r="C28" s="78"/>
      <c r="D28" s="73"/>
      <c r="E28" s="78"/>
      <c r="F28" s="74"/>
      <c r="G28" s="74"/>
      <c r="H28" s="79"/>
      <c r="I28" s="80"/>
      <c r="J28" s="102"/>
      <c r="K28" s="102"/>
      <c r="L28" s="102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2"/>
      <c r="Y28" s="82"/>
      <c r="Z28" s="77"/>
      <c r="AA28" s="76"/>
      <c r="AB28" s="112">
        <f t="shared" si="1"/>
        <v>0</v>
      </c>
      <c r="AC28" s="114">
        <f t="shared" si="0"/>
        <v>0</v>
      </c>
    </row>
    <row r="29" spans="1:29" s="66" customFormat="1" ht="12" hidden="1">
      <c r="A29" s="69" t="s">
        <v>191</v>
      </c>
      <c r="B29" s="73"/>
      <c r="C29" s="78"/>
      <c r="D29" s="73"/>
      <c r="E29" s="78"/>
      <c r="F29" s="74"/>
      <c r="G29" s="74"/>
      <c r="H29" s="79"/>
      <c r="I29" s="80"/>
      <c r="J29" s="102"/>
      <c r="K29" s="102"/>
      <c r="L29" s="102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2"/>
      <c r="Y29" s="82"/>
      <c r="Z29" s="77"/>
      <c r="AA29" s="76"/>
      <c r="AB29" s="112">
        <f t="shared" si="1"/>
        <v>0</v>
      </c>
      <c r="AC29" s="114">
        <f t="shared" si="0"/>
        <v>0</v>
      </c>
    </row>
    <row r="30" spans="1:29" s="66" customFormat="1" ht="12" hidden="1">
      <c r="A30" s="69" t="s">
        <v>192</v>
      </c>
      <c r="B30" s="73"/>
      <c r="C30" s="78"/>
      <c r="D30" s="73"/>
      <c r="E30" s="78"/>
      <c r="F30" s="74"/>
      <c r="G30" s="74"/>
      <c r="H30" s="79"/>
      <c r="I30" s="80"/>
      <c r="J30" s="102"/>
      <c r="K30" s="102"/>
      <c r="L30" s="102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2"/>
      <c r="Y30" s="82"/>
      <c r="Z30" s="77"/>
      <c r="AA30" s="76"/>
      <c r="AB30" s="112">
        <f t="shared" si="1"/>
        <v>0</v>
      </c>
      <c r="AC30" s="110">
        <f t="shared" si="0"/>
        <v>0</v>
      </c>
    </row>
    <row r="31" spans="1:30" s="66" customFormat="1" ht="12">
      <c r="A31" s="69" t="s">
        <v>141</v>
      </c>
      <c r="B31" s="73"/>
      <c r="C31" s="78"/>
      <c r="D31" s="73"/>
      <c r="E31" s="78"/>
      <c r="F31" s="74"/>
      <c r="G31" s="74"/>
      <c r="H31" s="79"/>
      <c r="I31" s="80"/>
      <c r="J31" s="81"/>
      <c r="K31" s="81"/>
      <c r="L31" s="81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2"/>
      <c r="Y31" s="82"/>
      <c r="Z31" s="77"/>
      <c r="AA31" s="76"/>
      <c r="AB31" s="143">
        <f>SUM(AB13:AB30)/250</f>
        <v>0.14865199999999998</v>
      </c>
      <c r="AC31" s="147">
        <f>SUM(AC13:AC30)/1000</f>
        <v>0.808543</v>
      </c>
      <c r="AD31" s="148">
        <f>SUM(AD13:AD30)/250</f>
        <v>0.18</v>
      </c>
    </row>
    <row r="32" spans="1:29" s="66" customFormat="1" ht="12">
      <c r="A32" s="69" t="s">
        <v>141</v>
      </c>
      <c r="B32" s="73"/>
      <c r="C32" s="78"/>
      <c r="D32" s="73"/>
      <c r="E32" s="78"/>
      <c r="F32" s="74"/>
      <c r="G32" s="74"/>
      <c r="H32" s="79"/>
      <c r="I32" s="80"/>
      <c r="J32" s="81"/>
      <c r="K32" s="81"/>
      <c r="L32" s="81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2"/>
      <c r="Y32" s="82"/>
      <c r="Z32" s="77"/>
      <c r="AA32" s="76"/>
      <c r="AC32" s="110"/>
    </row>
    <row r="33" spans="1:30" s="66" customFormat="1" ht="27" customHeight="1">
      <c r="A33" s="291" t="s">
        <v>140</v>
      </c>
      <c r="B33" s="292"/>
      <c r="C33" s="292"/>
      <c r="D33" s="292"/>
      <c r="E33" s="292"/>
      <c r="F33" s="292"/>
      <c r="G33" s="293"/>
      <c r="H33" s="95" t="s">
        <v>139</v>
      </c>
      <c r="I33" s="105">
        <f>SUM(I13:I32)</f>
        <v>12.869</v>
      </c>
      <c r="J33" s="139" t="s">
        <v>129</v>
      </c>
      <c r="K33" s="139" t="s">
        <v>129</v>
      </c>
      <c r="L33" s="139" t="s">
        <v>129</v>
      </c>
      <c r="M33" s="105">
        <f aca="true" t="shared" si="3" ref="M33:U33">SUM(M13:M32)</f>
        <v>51</v>
      </c>
      <c r="N33" s="105">
        <f t="shared" si="3"/>
        <v>0</v>
      </c>
      <c r="O33" s="105">
        <f t="shared" si="3"/>
        <v>2</v>
      </c>
      <c r="P33" s="105">
        <f t="shared" si="3"/>
        <v>49</v>
      </c>
      <c r="Q33" s="105">
        <f t="shared" si="3"/>
        <v>0</v>
      </c>
      <c r="R33" s="105">
        <f t="shared" si="3"/>
        <v>0</v>
      </c>
      <c r="S33" s="105">
        <f t="shared" si="3"/>
        <v>5</v>
      </c>
      <c r="T33" s="105">
        <f t="shared" si="3"/>
        <v>46</v>
      </c>
      <c r="U33" s="105">
        <f t="shared" si="3"/>
        <v>0</v>
      </c>
      <c r="V33" s="105">
        <f>V13+V14+V15+V16+V17+V18+V19+V20+V21+V22+V23+V24+V25+V26+V27+V28+V29+V30</f>
        <v>1235.8</v>
      </c>
      <c r="W33" s="140"/>
      <c r="X33" s="141" t="s">
        <v>129</v>
      </c>
      <c r="Y33" s="141" t="s">
        <v>129</v>
      </c>
      <c r="Z33" s="141" t="s">
        <v>129</v>
      </c>
      <c r="AA33" s="139" t="s">
        <v>131</v>
      </c>
      <c r="AB33" s="145">
        <f>AB14/250</f>
        <v>0.0134</v>
      </c>
      <c r="AD33" s="146">
        <f>AD14/250</f>
        <v>0.02</v>
      </c>
    </row>
    <row r="34" spans="1:30" s="66" customFormat="1" ht="27" customHeight="1">
      <c r="A34" s="67"/>
      <c r="B34" s="303" t="s">
        <v>138</v>
      </c>
      <c r="C34" s="303"/>
      <c r="D34" s="303"/>
      <c r="E34" s="303"/>
      <c r="F34" s="303"/>
      <c r="G34" s="303"/>
      <c r="H34" s="95" t="s">
        <v>137</v>
      </c>
      <c r="I34" s="105">
        <f>I13+I15+I16+I17+I18+I19+I20+I21+I22+I24</f>
        <v>8.949000000000002</v>
      </c>
      <c r="J34" s="106" t="s">
        <v>129</v>
      </c>
      <c r="K34" s="106" t="s">
        <v>129</v>
      </c>
      <c r="L34" s="106" t="s">
        <v>129</v>
      </c>
      <c r="M34" s="105">
        <f>M13+M15+M16+M17+M18+M19+M20+M21+M22+M24</f>
        <v>40</v>
      </c>
      <c r="N34" s="105">
        <f>N18+N19+N20+N21+N22+N23+N24+N25+N26+N27+N28+N29+N30</f>
        <v>0</v>
      </c>
      <c r="O34" s="105">
        <f>O18+O19+O20+O21+O22+O23+O24+O25+O26+O27+O28+O29+O30</f>
        <v>2</v>
      </c>
      <c r="P34" s="105">
        <f>P13+P15+P16+P17+P18+P19+P20+P21+P22+P24</f>
        <v>38</v>
      </c>
      <c r="Q34" s="105">
        <f>Q18+Q19+Q20+Q21+Q22+Q23+Q24+Q25+Q26+Q27+Q28+Q29+Q30</f>
        <v>0</v>
      </c>
      <c r="R34" s="105">
        <f>R18+R19+R20+R21+R22+R23+R24+R25+R26+R27+R28+R29+R30</f>
        <v>0</v>
      </c>
      <c r="S34" s="105">
        <f>S13+S15+S16+S17+S18+S19+S20+S21+S22+S24</f>
        <v>4</v>
      </c>
      <c r="T34" s="105">
        <f>T13+T15+T16+T17+T18+T19+T20+T21+T22+T24</f>
        <v>36</v>
      </c>
      <c r="U34" s="105">
        <f>U18+U19+U20+U21+U22+U23+U24+U25+U26+U27+U28+U29+U30</f>
        <v>0</v>
      </c>
      <c r="V34" s="107">
        <f>V13+V15+V16+V17+V18+V19+V20+V21+V22+V24</f>
        <v>886.8</v>
      </c>
      <c r="W34" s="80"/>
      <c r="X34" s="70" t="s">
        <v>129</v>
      </c>
      <c r="Y34" s="70" t="s">
        <v>129</v>
      </c>
      <c r="Z34" s="70" t="s">
        <v>129</v>
      </c>
      <c r="AA34" s="106" t="s">
        <v>134</v>
      </c>
      <c r="AB34" s="114">
        <f>(AB13+AB15+AB16+AB17+AB18+AB19+AB20+AB21+AB22+AB24)/250</f>
        <v>0.135252</v>
      </c>
      <c r="AC34" s="109"/>
      <c r="AD34" s="112">
        <f>(AD13+AD15+AD16+AD17+AD18+AD19+AD20+AD21+AD22+AD24)/250</f>
        <v>0.16</v>
      </c>
    </row>
    <row r="35" spans="1:27" s="66" customFormat="1" ht="27" customHeight="1">
      <c r="A35" s="67"/>
      <c r="B35" s="303" t="s">
        <v>136</v>
      </c>
      <c r="C35" s="303"/>
      <c r="D35" s="303"/>
      <c r="E35" s="303"/>
      <c r="F35" s="303"/>
      <c r="G35" s="303"/>
      <c r="H35" s="95" t="s">
        <v>135</v>
      </c>
      <c r="I35" s="105">
        <v>0</v>
      </c>
      <c r="J35" s="106" t="s">
        <v>129</v>
      </c>
      <c r="K35" s="106" t="s">
        <v>129</v>
      </c>
      <c r="L35" s="106" t="s">
        <v>129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80"/>
      <c r="X35" s="70" t="s">
        <v>129</v>
      </c>
      <c r="Y35" s="70" t="s">
        <v>129</v>
      </c>
      <c r="Z35" s="70" t="s">
        <v>129</v>
      </c>
      <c r="AA35" s="106" t="s">
        <v>134</v>
      </c>
    </row>
    <row r="36" spans="1:29" s="66" customFormat="1" ht="27" customHeight="1">
      <c r="A36" s="67"/>
      <c r="B36" s="303" t="s">
        <v>133</v>
      </c>
      <c r="C36" s="303"/>
      <c r="D36" s="303"/>
      <c r="E36" s="303"/>
      <c r="F36" s="303"/>
      <c r="G36" s="303"/>
      <c r="H36" s="95" t="s">
        <v>132</v>
      </c>
      <c r="I36" s="105">
        <f>I14+I23</f>
        <v>3.92</v>
      </c>
      <c r="J36" s="106" t="s">
        <v>129</v>
      </c>
      <c r="K36" s="106" t="s">
        <v>129</v>
      </c>
      <c r="L36" s="106" t="s">
        <v>129</v>
      </c>
      <c r="M36" s="105">
        <f aca="true" t="shared" si="4" ref="M36:V36">M14+M23</f>
        <v>11</v>
      </c>
      <c r="N36" s="105">
        <f t="shared" si="4"/>
        <v>0</v>
      </c>
      <c r="O36" s="105">
        <f t="shared" si="4"/>
        <v>0</v>
      </c>
      <c r="P36" s="105">
        <f t="shared" si="4"/>
        <v>11</v>
      </c>
      <c r="Q36" s="105">
        <f t="shared" si="4"/>
        <v>0</v>
      </c>
      <c r="R36" s="105">
        <f t="shared" si="4"/>
        <v>0</v>
      </c>
      <c r="S36" s="105">
        <f t="shared" si="4"/>
        <v>1</v>
      </c>
      <c r="T36" s="105">
        <f t="shared" si="4"/>
        <v>10</v>
      </c>
      <c r="U36" s="105">
        <f t="shared" si="4"/>
        <v>0</v>
      </c>
      <c r="V36" s="105">
        <f t="shared" si="4"/>
        <v>349</v>
      </c>
      <c r="W36" s="80"/>
      <c r="X36" s="70" t="s">
        <v>129</v>
      </c>
      <c r="Y36" s="70" t="s">
        <v>129</v>
      </c>
      <c r="Z36" s="70" t="s">
        <v>129</v>
      </c>
      <c r="AA36" s="106" t="s">
        <v>131</v>
      </c>
      <c r="AB36" s="109"/>
      <c r="AC36" s="109"/>
    </row>
    <row r="37" spans="1:27" s="66" customFormat="1" ht="51" customHeight="1">
      <c r="A37" s="67"/>
      <c r="B37" s="303" t="s">
        <v>177</v>
      </c>
      <c r="C37" s="303"/>
      <c r="D37" s="303"/>
      <c r="E37" s="303"/>
      <c r="F37" s="303"/>
      <c r="G37" s="303"/>
      <c r="H37" s="95" t="s">
        <v>130</v>
      </c>
      <c r="I37" s="105">
        <f>I14</f>
        <v>0.67</v>
      </c>
      <c r="J37" s="106" t="s">
        <v>129</v>
      </c>
      <c r="K37" s="106" t="s">
        <v>129</v>
      </c>
      <c r="L37" s="106" t="s">
        <v>129</v>
      </c>
      <c r="M37" s="76">
        <f>M14</f>
        <v>5</v>
      </c>
      <c r="N37" s="76">
        <f aca="true" t="shared" si="5" ref="N37:V37">N14</f>
        <v>0</v>
      </c>
      <c r="O37" s="76">
        <f t="shared" si="5"/>
        <v>0</v>
      </c>
      <c r="P37" s="76">
        <f t="shared" si="5"/>
        <v>5</v>
      </c>
      <c r="Q37" s="76">
        <f t="shared" si="5"/>
        <v>0</v>
      </c>
      <c r="R37" s="76">
        <f t="shared" si="5"/>
        <v>0</v>
      </c>
      <c r="S37" s="76">
        <f t="shared" si="5"/>
        <v>0</v>
      </c>
      <c r="T37" s="76">
        <f t="shared" si="5"/>
        <v>5</v>
      </c>
      <c r="U37" s="76">
        <f t="shared" si="5"/>
        <v>0</v>
      </c>
      <c r="V37" s="105">
        <f t="shared" si="5"/>
        <v>204</v>
      </c>
      <c r="W37" s="87"/>
      <c r="X37" s="70" t="s">
        <v>129</v>
      </c>
      <c r="Y37" s="70" t="s">
        <v>129</v>
      </c>
      <c r="Z37" s="70" t="s">
        <v>129</v>
      </c>
      <c r="AA37" s="106" t="s">
        <v>100</v>
      </c>
    </row>
    <row r="40" spans="7:22" s="45" customFormat="1" ht="15.75"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4:22" s="43" customFormat="1" ht="13.5" customHeight="1">
      <c r="D41" s="115" t="s">
        <v>276</v>
      </c>
      <c r="E41" s="372"/>
      <c r="F41" s="115"/>
      <c r="G41" s="115"/>
      <c r="H41" s="116"/>
      <c r="I41" s="373" t="s">
        <v>274</v>
      </c>
      <c r="J41" s="373"/>
      <c r="K41" s="117"/>
      <c r="L41" s="119"/>
      <c r="M41" s="119"/>
      <c r="N41" s="117"/>
      <c r="O41" s="117"/>
      <c r="P41" s="117"/>
      <c r="Q41" s="117"/>
      <c r="R41" s="117"/>
      <c r="S41" s="192"/>
      <c r="T41" s="192"/>
      <c r="U41" s="192"/>
      <c r="V41" s="192"/>
    </row>
    <row r="42" spans="6:8" ht="12.75">
      <c r="F42" s="120" t="s">
        <v>186</v>
      </c>
      <c r="G42" s="120"/>
      <c r="H42" s="120"/>
    </row>
    <row r="44" spans="1:27" s="49" customFormat="1" ht="28.5" customHeight="1" hidden="1">
      <c r="A44" s="294" t="s">
        <v>128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ht="3" customHeight="1"/>
  </sheetData>
  <sheetProtection/>
  <mergeCells count="41">
    <mergeCell ref="I41:J41"/>
    <mergeCell ref="I3:S3"/>
    <mergeCell ref="B34:G34"/>
    <mergeCell ref="B35:G35"/>
    <mergeCell ref="B36:G36"/>
    <mergeCell ref="J9:J11"/>
    <mergeCell ref="I9:I11"/>
    <mergeCell ref="A8:I8"/>
    <mergeCell ref="F9:F11"/>
    <mergeCell ref="E9:E11"/>
    <mergeCell ref="D9:D11"/>
    <mergeCell ref="C9:C11"/>
    <mergeCell ref="B9:B11"/>
    <mergeCell ref="A9:A11"/>
    <mergeCell ref="H9:H11"/>
    <mergeCell ref="B37:G37"/>
    <mergeCell ref="J8:V8"/>
    <mergeCell ref="V9:V11"/>
    <mergeCell ref="U10:U11"/>
    <mergeCell ref="M10:M11"/>
    <mergeCell ref="L9:L11"/>
    <mergeCell ref="Q10:T10"/>
    <mergeCell ref="N10:P10"/>
    <mergeCell ref="M9:U9"/>
    <mergeCell ref="G9:G11"/>
    <mergeCell ref="W8:W11"/>
    <mergeCell ref="A2:AA2"/>
    <mergeCell ref="X8:Z9"/>
    <mergeCell ref="AA8:AA11"/>
    <mergeCell ref="Z10:Z11"/>
    <mergeCell ref="Y10:Y11"/>
    <mergeCell ref="X10:X11"/>
    <mergeCell ref="K9:K11"/>
    <mergeCell ref="A33:G33"/>
    <mergeCell ref="A44:AA44"/>
    <mergeCell ref="H5:U5"/>
    <mergeCell ref="H6:U6"/>
    <mergeCell ref="G40:L40"/>
    <mergeCell ref="M40:R40"/>
    <mergeCell ref="S40:V40"/>
    <mergeCell ref="S41:V41"/>
  </mergeCells>
  <printOptions/>
  <pageMargins left="0.3937007874015748" right="0.31496062992125984" top="0.984251968503937" bottom="0.31496062992125984" header="0.1968503937007874" footer="0.1968503937007874"/>
  <pageSetup fitToHeight="0" fitToWidth="1"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X15"/>
  <sheetViews>
    <sheetView view="pageBreakPreview" zoomScaleSheetLayoutView="100" zoomScalePageLayoutView="0" workbookViewId="0" topLeftCell="A1">
      <selection activeCell="EG12" sqref="EG12:EN12"/>
    </sheetView>
  </sheetViews>
  <sheetFormatPr defaultColWidth="0.85546875" defaultRowHeight="15"/>
  <cols>
    <col min="1" max="16384" width="0.85546875" style="65" customWidth="1"/>
  </cols>
  <sheetData>
    <row r="1" s="49" customFormat="1" ht="12">
      <c r="EX1" s="150" t="s">
        <v>236</v>
      </c>
    </row>
    <row r="3" spans="1:154" s="45" customFormat="1" ht="15.75">
      <c r="A3" s="330" t="s">
        <v>261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1"/>
      <c r="DP3" s="331"/>
      <c r="DQ3" s="331"/>
      <c r="DR3" s="331"/>
      <c r="DS3" s="331"/>
      <c r="DT3" s="331"/>
      <c r="DU3" s="331"/>
      <c r="DV3" s="332" t="s">
        <v>260</v>
      </c>
      <c r="DW3" s="332"/>
      <c r="DX3" s="332"/>
      <c r="DY3" s="332"/>
      <c r="DZ3" s="332"/>
      <c r="EA3" s="332"/>
      <c r="EB3" s="332"/>
      <c r="EC3" s="332"/>
      <c r="ED3" s="332"/>
      <c r="EE3" s="331"/>
      <c r="EF3" s="331"/>
      <c r="EG3" s="331"/>
      <c r="EH3" s="331"/>
      <c r="EI3" s="331"/>
      <c r="EJ3" s="331"/>
      <c r="EK3" s="331"/>
      <c r="EL3" s="333" t="s">
        <v>259</v>
      </c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</row>
    <row r="4" spans="9:124" s="45" customFormat="1" ht="15" customHeight="1"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</row>
    <row r="5" spans="9:124" s="45" customFormat="1" ht="13.5" customHeight="1"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192" t="s">
        <v>127</v>
      </c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</row>
    <row r="6" ht="9" customHeight="1"/>
    <row r="7" spans="1:154" ht="41.25" customHeight="1">
      <c r="A7" s="317" t="s">
        <v>258</v>
      </c>
      <c r="B7" s="318"/>
      <c r="C7" s="318"/>
      <c r="D7" s="318"/>
      <c r="E7" s="319"/>
      <c r="F7" s="317" t="s">
        <v>168</v>
      </c>
      <c r="G7" s="318"/>
      <c r="H7" s="318"/>
      <c r="I7" s="318"/>
      <c r="J7" s="318"/>
      <c r="K7" s="318"/>
      <c r="L7" s="318"/>
      <c r="M7" s="318"/>
      <c r="N7" s="318"/>
      <c r="O7" s="319"/>
      <c r="P7" s="317" t="s">
        <v>257</v>
      </c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9"/>
      <c r="AE7" s="317" t="s">
        <v>256</v>
      </c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9"/>
      <c r="AT7" s="320" t="s">
        <v>255</v>
      </c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2"/>
      <c r="BK7" s="321" t="s">
        <v>254</v>
      </c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2"/>
      <c r="CB7" s="320" t="s">
        <v>253</v>
      </c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1"/>
      <c r="EU7" s="321"/>
      <c r="EV7" s="321"/>
      <c r="EW7" s="321"/>
      <c r="EX7" s="322"/>
    </row>
    <row r="8" spans="1:154" ht="55.5" customHeight="1">
      <c r="A8" s="323"/>
      <c r="B8" s="324"/>
      <c r="C8" s="324"/>
      <c r="D8" s="324"/>
      <c r="E8" s="325"/>
      <c r="F8" s="323"/>
      <c r="G8" s="324"/>
      <c r="H8" s="324"/>
      <c r="I8" s="324"/>
      <c r="J8" s="324"/>
      <c r="K8" s="324"/>
      <c r="L8" s="324"/>
      <c r="M8" s="324"/>
      <c r="N8" s="324"/>
      <c r="O8" s="325"/>
      <c r="P8" s="323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5"/>
      <c r="AE8" s="323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5"/>
      <c r="AT8" s="317" t="s">
        <v>252</v>
      </c>
      <c r="AU8" s="318"/>
      <c r="AV8" s="318"/>
      <c r="AW8" s="318"/>
      <c r="AX8" s="318"/>
      <c r="AY8" s="318"/>
      <c r="AZ8" s="318"/>
      <c r="BA8" s="318"/>
      <c r="BB8" s="319"/>
      <c r="BC8" s="323" t="s">
        <v>251</v>
      </c>
      <c r="BD8" s="324"/>
      <c r="BE8" s="324"/>
      <c r="BF8" s="324"/>
      <c r="BG8" s="324"/>
      <c r="BH8" s="324"/>
      <c r="BI8" s="324"/>
      <c r="BJ8" s="325"/>
      <c r="BK8" s="323" t="s">
        <v>250</v>
      </c>
      <c r="BL8" s="324"/>
      <c r="BM8" s="324"/>
      <c r="BN8" s="324"/>
      <c r="BO8" s="324"/>
      <c r="BP8" s="324"/>
      <c r="BQ8" s="324"/>
      <c r="BR8" s="324"/>
      <c r="BS8" s="325"/>
      <c r="BT8" s="323" t="s">
        <v>249</v>
      </c>
      <c r="BU8" s="324"/>
      <c r="BV8" s="324"/>
      <c r="BW8" s="324"/>
      <c r="BX8" s="324"/>
      <c r="BY8" s="324"/>
      <c r="BZ8" s="324"/>
      <c r="CA8" s="325"/>
      <c r="CB8" s="317" t="s">
        <v>248</v>
      </c>
      <c r="CC8" s="318"/>
      <c r="CD8" s="318"/>
      <c r="CE8" s="318"/>
      <c r="CF8" s="318"/>
      <c r="CG8" s="318"/>
      <c r="CH8" s="318"/>
      <c r="CI8" s="318"/>
      <c r="CJ8" s="319"/>
      <c r="CK8" s="320" t="s">
        <v>247</v>
      </c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2"/>
      <c r="DI8" s="320" t="s">
        <v>246</v>
      </c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21"/>
      <c r="DZ8" s="321"/>
      <c r="EA8" s="321"/>
      <c r="EB8" s="321"/>
      <c r="EC8" s="321"/>
      <c r="ED8" s="321"/>
      <c r="EE8" s="321"/>
      <c r="EF8" s="321"/>
      <c r="EG8" s="321"/>
      <c r="EH8" s="321"/>
      <c r="EI8" s="321"/>
      <c r="EJ8" s="321"/>
      <c r="EK8" s="321"/>
      <c r="EL8" s="321"/>
      <c r="EM8" s="321"/>
      <c r="EN8" s="322"/>
      <c r="EO8" s="317" t="s">
        <v>152</v>
      </c>
      <c r="EP8" s="318"/>
      <c r="EQ8" s="318"/>
      <c r="ER8" s="318"/>
      <c r="ES8" s="318"/>
      <c r="ET8" s="318"/>
      <c r="EU8" s="318"/>
      <c r="EV8" s="318"/>
      <c r="EW8" s="318"/>
      <c r="EX8" s="319"/>
    </row>
    <row r="9" spans="1:154" ht="84.75" customHeight="1">
      <c r="A9" s="323"/>
      <c r="B9" s="324"/>
      <c r="C9" s="324"/>
      <c r="D9" s="324"/>
      <c r="E9" s="325"/>
      <c r="F9" s="323"/>
      <c r="G9" s="324"/>
      <c r="H9" s="324"/>
      <c r="I9" s="324"/>
      <c r="J9" s="324"/>
      <c r="K9" s="324"/>
      <c r="L9" s="324"/>
      <c r="M9" s="324"/>
      <c r="N9" s="324"/>
      <c r="O9" s="325"/>
      <c r="P9" s="323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5"/>
      <c r="AE9" s="323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5"/>
      <c r="AT9" s="323"/>
      <c r="AU9" s="324"/>
      <c r="AV9" s="324"/>
      <c r="AW9" s="324"/>
      <c r="AX9" s="324"/>
      <c r="AY9" s="324"/>
      <c r="AZ9" s="324"/>
      <c r="BA9" s="324"/>
      <c r="BB9" s="325"/>
      <c r="BC9" s="323"/>
      <c r="BD9" s="324"/>
      <c r="BE9" s="324"/>
      <c r="BF9" s="324"/>
      <c r="BG9" s="324"/>
      <c r="BH9" s="324"/>
      <c r="BI9" s="324"/>
      <c r="BJ9" s="325"/>
      <c r="BK9" s="323"/>
      <c r="BL9" s="324"/>
      <c r="BM9" s="324"/>
      <c r="BN9" s="324"/>
      <c r="BO9" s="324"/>
      <c r="BP9" s="324"/>
      <c r="BQ9" s="324"/>
      <c r="BR9" s="324"/>
      <c r="BS9" s="325"/>
      <c r="BT9" s="323"/>
      <c r="BU9" s="324"/>
      <c r="BV9" s="324"/>
      <c r="BW9" s="324"/>
      <c r="BX9" s="324"/>
      <c r="BY9" s="324"/>
      <c r="BZ9" s="324"/>
      <c r="CA9" s="325"/>
      <c r="CB9" s="323"/>
      <c r="CC9" s="324"/>
      <c r="CD9" s="324"/>
      <c r="CE9" s="324"/>
      <c r="CF9" s="324"/>
      <c r="CG9" s="324"/>
      <c r="CH9" s="324"/>
      <c r="CI9" s="324"/>
      <c r="CJ9" s="325"/>
      <c r="CK9" s="317" t="s">
        <v>148</v>
      </c>
      <c r="CL9" s="318"/>
      <c r="CM9" s="318"/>
      <c r="CN9" s="318"/>
      <c r="CO9" s="318"/>
      <c r="CP9" s="318"/>
      <c r="CQ9" s="318"/>
      <c r="CR9" s="319"/>
      <c r="CS9" s="317" t="s">
        <v>147</v>
      </c>
      <c r="CT9" s="318"/>
      <c r="CU9" s="318"/>
      <c r="CV9" s="318"/>
      <c r="CW9" s="318"/>
      <c r="CX9" s="318"/>
      <c r="CY9" s="318"/>
      <c r="CZ9" s="319"/>
      <c r="DA9" s="317" t="s">
        <v>146</v>
      </c>
      <c r="DB9" s="318"/>
      <c r="DC9" s="318"/>
      <c r="DD9" s="318"/>
      <c r="DE9" s="318"/>
      <c r="DF9" s="318"/>
      <c r="DG9" s="318"/>
      <c r="DH9" s="319"/>
      <c r="DI9" s="317" t="s">
        <v>145</v>
      </c>
      <c r="DJ9" s="318"/>
      <c r="DK9" s="318"/>
      <c r="DL9" s="318"/>
      <c r="DM9" s="318"/>
      <c r="DN9" s="318"/>
      <c r="DO9" s="318"/>
      <c r="DP9" s="319"/>
      <c r="DQ9" s="317" t="s">
        <v>144</v>
      </c>
      <c r="DR9" s="318"/>
      <c r="DS9" s="318"/>
      <c r="DT9" s="318"/>
      <c r="DU9" s="318"/>
      <c r="DV9" s="318"/>
      <c r="DW9" s="318"/>
      <c r="DX9" s="319"/>
      <c r="DY9" s="317" t="s">
        <v>143</v>
      </c>
      <c r="DZ9" s="318"/>
      <c r="EA9" s="318"/>
      <c r="EB9" s="318"/>
      <c r="EC9" s="318"/>
      <c r="ED9" s="318"/>
      <c r="EE9" s="318"/>
      <c r="EF9" s="319"/>
      <c r="EG9" s="317" t="s">
        <v>245</v>
      </c>
      <c r="EH9" s="318"/>
      <c r="EI9" s="318"/>
      <c r="EJ9" s="318"/>
      <c r="EK9" s="318"/>
      <c r="EL9" s="318"/>
      <c r="EM9" s="318"/>
      <c r="EN9" s="319"/>
      <c r="EO9" s="327"/>
      <c r="EP9" s="328"/>
      <c r="EQ9" s="328"/>
      <c r="ER9" s="328"/>
      <c r="ES9" s="328"/>
      <c r="ET9" s="328"/>
      <c r="EU9" s="328"/>
      <c r="EV9" s="328"/>
      <c r="EW9" s="328"/>
      <c r="EX9" s="329"/>
    </row>
    <row r="10" spans="1:154" ht="12.75">
      <c r="A10" s="316">
        <v>1</v>
      </c>
      <c r="B10" s="316"/>
      <c r="C10" s="316"/>
      <c r="D10" s="316"/>
      <c r="E10" s="316"/>
      <c r="F10" s="316">
        <v>2</v>
      </c>
      <c r="G10" s="316"/>
      <c r="H10" s="316"/>
      <c r="I10" s="316"/>
      <c r="J10" s="316"/>
      <c r="K10" s="316"/>
      <c r="L10" s="316"/>
      <c r="M10" s="316"/>
      <c r="N10" s="316"/>
      <c r="O10" s="316"/>
      <c r="P10" s="316">
        <v>3</v>
      </c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>
        <v>4</v>
      </c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>
        <v>5</v>
      </c>
      <c r="AU10" s="316"/>
      <c r="AV10" s="316"/>
      <c r="AW10" s="316"/>
      <c r="AX10" s="316"/>
      <c r="AY10" s="316"/>
      <c r="AZ10" s="316"/>
      <c r="BA10" s="316"/>
      <c r="BB10" s="316"/>
      <c r="BC10" s="316">
        <v>6</v>
      </c>
      <c r="BD10" s="316"/>
      <c r="BE10" s="316"/>
      <c r="BF10" s="316"/>
      <c r="BG10" s="316"/>
      <c r="BH10" s="316"/>
      <c r="BI10" s="316"/>
      <c r="BJ10" s="316"/>
      <c r="BK10" s="316">
        <v>7</v>
      </c>
      <c r="BL10" s="316"/>
      <c r="BM10" s="316"/>
      <c r="BN10" s="316"/>
      <c r="BO10" s="316"/>
      <c r="BP10" s="316"/>
      <c r="BQ10" s="316"/>
      <c r="BR10" s="316"/>
      <c r="BS10" s="316"/>
      <c r="BT10" s="316">
        <v>8</v>
      </c>
      <c r="BU10" s="316"/>
      <c r="BV10" s="316"/>
      <c r="BW10" s="316"/>
      <c r="BX10" s="316"/>
      <c r="BY10" s="316"/>
      <c r="BZ10" s="316"/>
      <c r="CA10" s="316"/>
      <c r="CB10" s="316">
        <v>9</v>
      </c>
      <c r="CC10" s="316"/>
      <c r="CD10" s="316"/>
      <c r="CE10" s="316"/>
      <c r="CF10" s="316"/>
      <c r="CG10" s="316"/>
      <c r="CH10" s="316"/>
      <c r="CI10" s="316"/>
      <c r="CJ10" s="316"/>
      <c r="CK10" s="316">
        <v>10</v>
      </c>
      <c r="CL10" s="316"/>
      <c r="CM10" s="316"/>
      <c r="CN10" s="316"/>
      <c r="CO10" s="316"/>
      <c r="CP10" s="316"/>
      <c r="CQ10" s="316"/>
      <c r="CR10" s="316"/>
      <c r="CS10" s="316">
        <v>11</v>
      </c>
      <c r="CT10" s="316"/>
      <c r="CU10" s="316"/>
      <c r="CV10" s="316"/>
      <c r="CW10" s="316"/>
      <c r="CX10" s="316"/>
      <c r="CY10" s="316"/>
      <c r="CZ10" s="316"/>
      <c r="DA10" s="316">
        <v>12</v>
      </c>
      <c r="DB10" s="316"/>
      <c r="DC10" s="316"/>
      <c r="DD10" s="316"/>
      <c r="DE10" s="316"/>
      <c r="DF10" s="316"/>
      <c r="DG10" s="316"/>
      <c r="DH10" s="316"/>
      <c r="DI10" s="316">
        <v>13</v>
      </c>
      <c r="DJ10" s="316"/>
      <c r="DK10" s="316"/>
      <c r="DL10" s="316"/>
      <c r="DM10" s="316"/>
      <c r="DN10" s="316"/>
      <c r="DO10" s="316"/>
      <c r="DP10" s="316"/>
      <c r="DQ10" s="316">
        <v>14</v>
      </c>
      <c r="DR10" s="316"/>
      <c r="DS10" s="316"/>
      <c r="DT10" s="316"/>
      <c r="DU10" s="316"/>
      <c r="DV10" s="316"/>
      <c r="DW10" s="316"/>
      <c r="DX10" s="316"/>
      <c r="DY10" s="316">
        <v>15</v>
      </c>
      <c r="DZ10" s="316"/>
      <c r="EA10" s="316"/>
      <c r="EB10" s="316"/>
      <c r="EC10" s="316"/>
      <c r="ED10" s="316"/>
      <c r="EE10" s="316"/>
      <c r="EF10" s="316"/>
      <c r="EG10" s="316">
        <v>16</v>
      </c>
      <c r="EH10" s="316"/>
      <c r="EI10" s="316"/>
      <c r="EJ10" s="316"/>
      <c r="EK10" s="316"/>
      <c r="EL10" s="316"/>
      <c r="EM10" s="316"/>
      <c r="EN10" s="316"/>
      <c r="EO10" s="316">
        <v>17</v>
      </c>
      <c r="EP10" s="316"/>
      <c r="EQ10" s="316"/>
      <c r="ER10" s="316"/>
      <c r="ES10" s="316"/>
      <c r="ET10" s="316"/>
      <c r="EU10" s="316"/>
      <c r="EV10" s="316"/>
      <c r="EW10" s="316"/>
      <c r="EX10" s="316"/>
    </row>
    <row r="11" spans="1:154" s="151" customFormat="1" ht="12.75">
      <c r="A11" s="307" t="s">
        <v>141</v>
      </c>
      <c r="B11" s="308"/>
      <c r="C11" s="308"/>
      <c r="D11" s="308"/>
      <c r="E11" s="309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26" t="s">
        <v>270</v>
      </c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2" t="s">
        <v>79</v>
      </c>
      <c r="AU11" s="313"/>
      <c r="AV11" s="313"/>
      <c r="AW11" s="313"/>
      <c r="AX11" s="313"/>
      <c r="AY11" s="313"/>
      <c r="AZ11" s="313"/>
      <c r="BA11" s="313"/>
      <c r="BB11" s="314"/>
      <c r="BC11" s="311">
        <v>6</v>
      </c>
      <c r="BD11" s="311"/>
      <c r="BE11" s="311"/>
      <c r="BF11" s="311"/>
      <c r="BG11" s="311"/>
      <c r="BH11" s="311"/>
      <c r="BI11" s="311"/>
      <c r="BJ11" s="311"/>
      <c r="BK11" s="312"/>
      <c r="BL11" s="313"/>
      <c r="BM11" s="313"/>
      <c r="BN11" s="313"/>
      <c r="BO11" s="313"/>
      <c r="BP11" s="313"/>
      <c r="BQ11" s="313"/>
      <c r="BR11" s="313"/>
      <c r="BS11" s="314"/>
      <c r="BT11" s="315"/>
      <c r="BU11" s="315"/>
      <c r="BV11" s="315"/>
      <c r="BW11" s="315"/>
      <c r="BX11" s="315"/>
      <c r="BY11" s="315"/>
      <c r="BZ11" s="315"/>
      <c r="CA11" s="315"/>
      <c r="CB11" s="315">
        <v>12</v>
      </c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>
        <v>11</v>
      </c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>
        <v>11</v>
      </c>
      <c r="EH11" s="315"/>
      <c r="EI11" s="315"/>
      <c r="EJ11" s="315"/>
      <c r="EK11" s="315"/>
      <c r="EL11" s="315"/>
      <c r="EM11" s="315"/>
      <c r="EN11" s="315"/>
      <c r="EO11" s="315">
        <v>1</v>
      </c>
      <c r="EP11" s="315"/>
      <c r="EQ11" s="315"/>
      <c r="ER11" s="315"/>
      <c r="ES11" s="315"/>
      <c r="ET11" s="315"/>
      <c r="EU11" s="315"/>
      <c r="EV11" s="315"/>
      <c r="EW11" s="315"/>
      <c r="EX11" s="315"/>
    </row>
    <row r="12" spans="1:154" s="151" customFormat="1" ht="12.75">
      <c r="A12" s="307" t="s">
        <v>141</v>
      </c>
      <c r="B12" s="308"/>
      <c r="C12" s="308"/>
      <c r="D12" s="308"/>
      <c r="E12" s="309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 t="s">
        <v>271</v>
      </c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 t="s">
        <v>272</v>
      </c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2" t="s">
        <v>78</v>
      </c>
      <c r="AU12" s="313"/>
      <c r="AV12" s="313"/>
      <c r="AW12" s="313"/>
      <c r="AX12" s="313"/>
      <c r="AY12" s="313"/>
      <c r="AZ12" s="313"/>
      <c r="BA12" s="313"/>
      <c r="BB12" s="314"/>
      <c r="BC12" s="311">
        <v>6</v>
      </c>
      <c r="BD12" s="311"/>
      <c r="BE12" s="311"/>
      <c r="BF12" s="311"/>
      <c r="BG12" s="311"/>
      <c r="BH12" s="311"/>
      <c r="BI12" s="311"/>
      <c r="BJ12" s="311"/>
      <c r="BK12" s="312"/>
      <c r="BL12" s="313"/>
      <c r="BM12" s="313"/>
      <c r="BN12" s="313"/>
      <c r="BO12" s="313"/>
      <c r="BP12" s="313"/>
      <c r="BQ12" s="313"/>
      <c r="BR12" s="313"/>
      <c r="BS12" s="314"/>
      <c r="BT12" s="315"/>
      <c r="BU12" s="315"/>
      <c r="BV12" s="315"/>
      <c r="BW12" s="315"/>
      <c r="BX12" s="315"/>
      <c r="BY12" s="315"/>
      <c r="BZ12" s="315"/>
      <c r="CA12" s="315"/>
      <c r="CB12" s="315">
        <v>6</v>
      </c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>
        <v>2</v>
      </c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>
        <v>2</v>
      </c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</row>
    <row r="13" s="45" customFormat="1" ht="15.75"/>
    <row r="14" spans="26:129" s="45" customFormat="1" ht="15.75"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</row>
    <row r="15" spans="26:129" s="43" customFormat="1" ht="13.5" customHeight="1">
      <c r="Z15" s="192" t="s">
        <v>56</v>
      </c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 t="s">
        <v>57</v>
      </c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 t="s">
        <v>58</v>
      </c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</row>
  </sheetData>
  <sheetProtection/>
  <mergeCells count="86">
    <mergeCell ref="AE4:DT4"/>
    <mergeCell ref="EO10:EX10"/>
    <mergeCell ref="DA10:DH10"/>
    <mergeCell ref="DI10:DP10"/>
    <mergeCell ref="AE11:AS11"/>
    <mergeCell ref="EO8:EX9"/>
    <mergeCell ref="A3:DN3"/>
    <mergeCell ref="DO3:DU3"/>
    <mergeCell ref="DV3:ED3"/>
    <mergeCell ref="EE3:EK3"/>
    <mergeCell ref="EL3:EX3"/>
    <mergeCell ref="Z14:BJ14"/>
    <mergeCell ref="BK14:CU14"/>
    <mergeCell ref="CK11:CR11"/>
    <mergeCell ref="DA11:DH11"/>
    <mergeCell ref="DI11:DP11"/>
    <mergeCell ref="AE5:DT5"/>
    <mergeCell ref="CV14:DY14"/>
    <mergeCell ref="AT8:BB9"/>
    <mergeCell ref="BC8:BJ9"/>
    <mergeCell ref="BK10:BS10"/>
    <mergeCell ref="P10:AD10"/>
    <mergeCell ref="CS9:CZ9"/>
    <mergeCell ref="CS10:CZ10"/>
    <mergeCell ref="BT10:CA10"/>
    <mergeCell ref="CK10:CR10"/>
    <mergeCell ref="Z15:BJ15"/>
    <mergeCell ref="BK15:CU15"/>
    <mergeCell ref="CV15:DY15"/>
    <mergeCell ref="P11:AD11"/>
    <mergeCell ref="P12:AD12"/>
    <mergeCell ref="A10:E10"/>
    <mergeCell ref="DQ9:DX9"/>
    <mergeCell ref="BK8:BS9"/>
    <mergeCell ref="BT8:CA9"/>
    <mergeCell ref="DI9:DP9"/>
    <mergeCell ref="F10:O10"/>
    <mergeCell ref="CB10:CJ10"/>
    <mergeCell ref="AE10:AS10"/>
    <mergeCell ref="AT10:BB10"/>
    <mergeCell ref="BC10:BJ10"/>
    <mergeCell ref="A11:E11"/>
    <mergeCell ref="CB7:EX7"/>
    <mergeCell ref="CK9:CR9"/>
    <mergeCell ref="CS11:CZ11"/>
    <mergeCell ref="DQ10:DX10"/>
    <mergeCell ref="DQ11:DX11"/>
    <mergeCell ref="DY9:EF9"/>
    <mergeCell ref="DY10:EF10"/>
    <mergeCell ref="DY11:EF11"/>
    <mergeCell ref="EO11:EX11"/>
    <mergeCell ref="A7:E9"/>
    <mergeCell ref="F7:O9"/>
    <mergeCell ref="AE7:AS9"/>
    <mergeCell ref="CK8:DH8"/>
    <mergeCell ref="DI8:EN8"/>
    <mergeCell ref="CB8:CJ9"/>
    <mergeCell ref="P7:AD9"/>
    <mergeCell ref="F11:O11"/>
    <mergeCell ref="BC11:BJ11"/>
    <mergeCell ref="EO12:EX12"/>
    <mergeCell ref="CK12:CR12"/>
    <mergeCell ref="CS12:CZ12"/>
    <mergeCell ref="DA12:DH12"/>
    <mergeCell ref="DI12:DP12"/>
    <mergeCell ref="DQ12:DX12"/>
    <mergeCell ref="DY12:EF12"/>
    <mergeCell ref="EG12:EN12"/>
    <mergeCell ref="EG11:EN11"/>
    <mergeCell ref="EG10:EN10"/>
    <mergeCell ref="EG9:EN9"/>
    <mergeCell ref="AT7:BJ7"/>
    <mergeCell ref="BK7:CA7"/>
    <mergeCell ref="CB11:CJ11"/>
    <mergeCell ref="AT11:BB11"/>
    <mergeCell ref="BK11:BS11"/>
    <mergeCell ref="BT11:CA11"/>
    <mergeCell ref="DA9:DH9"/>
    <mergeCell ref="A12:E12"/>
    <mergeCell ref="F12:O12"/>
    <mergeCell ref="BC12:BJ12"/>
    <mergeCell ref="BK12:BS12"/>
    <mergeCell ref="BT12:CA12"/>
    <mergeCell ref="CB12:CJ12"/>
    <mergeCell ref="AE12:AS12"/>
    <mergeCell ref="AT12:BB12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D31"/>
  <sheetViews>
    <sheetView tabSelected="1" view="pageBreakPreview" zoomScale="90" zoomScaleSheetLayoutView="90" zoomScalePageLayoutView="0" workbookViewId="0" topLeftCell="A1">
      <selection activeCell="Q30" sqref="Q30"/>
    </sheetView>
  </sheetViews>
  <sheetFormatPr defaultColWidth="0.85546875" defaultRowHeight="15"/>
  <cols>
    <col min="1" max="1" width="6.00390625" style="42" customWidth="1"/>
    <col min="2" max="2" width="35.28125" style="42" customWidth="1"/>
    <col min="3" max="3" width="32.8515625" style="42" customWidth="1"/>
    <col min="4" max="4" width="39.28125" style="42" customWidth="1"/>
    <col min="5" max="16384" width="0.85546875" style="42" customWidth="1"/>
  </cols>
  <sheetData>
    <row r="1" s="45" customFormat="1" ht="15.75"/>
    <row r="2" s="45" customFormat="1" ht="15.75"/>
    <row r="3" spans="1:3" s="45" customFormat="1" ht="63" customHeight="1">
      <c r="A3" s="218" t="s">
        <v>188</v>
      </c>
      <c r="B3" s="218"/>
      <c r="C3" s="218"/>
    </row>
    <row r="4" s="45" customFormat="1" ht="15.75" customHeight="1"/>
    <row r="5" spans="1:3" s="45" customFormat="1" ht="15.75">
      <c r="A5" s="295" t="s">
        <v>183</v>
      </c>
      <c r="B5" s="295"/>
      <c r="C5" s="295"/>
    </row>
    <row r="6" spans="1:3" s="45" customFormat="1" ht="13.5" customHeight="1">
      <c r="A6" s="354" t="s">
        <v>127</v>
      </c>
      <c r="B6" s="354"/>
      <c r="C6" s="354"/>
    </row>
    <row r="7" ht="13.5" customHeight="1" thickBot="1"/>
    <row r="8" spans="1:4" s="64" customFormat="1" ht="30.75" customHeight="1" thickBot="1">
      <c r="A8" s="122" t="s">
        <v>49</v>
      </c>
      <c r="B8" s="123" t="s">
        <v>50</v>
      </c>
      <c r="C8" s="124" t="s">
        <v>27</v>
      </c>
      <c r="D8" s="121" t="s">
        <v>51</v>
      </c>
    </row>
    <row r="9" spans="1:4" s="47" customFormat="1" ht="44.25" customHeight="1">
      <c r="A9" s="351">
        <v>1</v>
      </c>
      <c r="B9" s="352" t="s">
        <v>126</v>
      </c>
      <c r="C9" s="334">
        <v>250</v>
      </c>
      <c r="D9" s="336" t="s">
        <v>178</v>
      </c>
    </row>
    <row r="10" spans="1:4" s="47" customFormat="1" ht="15.75" customHeight="1">
      <c r="A10" s="349"/>
      <c r="B10" s="353"/>
      <c r="C10" s="335"/>
      <c r="D10" s="337"/>
    </row>
    <row r="11" spans="1:4" s="47" customFormat="1" ht="9" customHeight="1">
      <c r="A11" s="345" t="s">
        <v>52</v>
      </c>
      <c r="B11" s="347" t="s">
        <v>125</v>
      </c>
      <c r="C11" s="344">
        <v>0</v>
      </c>
      <c r="D11" s="337"/>
    </row>
    <row r="12" spans="1:4" s="47" customFormat="1" ht="15.75" customHeight="1">
      <c r="A12" s="349"/>
      <c r="B12" s="350"/>
      <c r="C12" s="335"/>
      <c r="D12" s="337"/>
    </row>
    <row r="13" spans="1:4" s="47" customFormat="1" ht="11.25" customHeight="1">
      <c r="A13" s="345" t="s">
        <v>124</v>
      </c>
      <c r="B13" s="347" t="s">
        <v>123</v>
      </c>
      <c r="C13" s="344">
        <v>0</v>
      </c>
      <c r="D13" s="337"/>
    </row>
    <row r="14" spans="1:4" s="47" customFormat="1" ht="12" customHeight="1">
      <c r="A14" s="349"/>
      <c r="B14" s="350"/>
      <c r="C14" s="335"/>
      <c r="D14" s="337"/>
    </row>
    <row r="15" spans="1:4" s="47" customFormat="1" ht="13.5" customHeight="1">
      <c r="A15" s="345" t="s">
        <v>122</v>
      </c>
      <c r="B15" s="347" t="s">
        <v>121</v>
      </c>
      <c r="C15" s="344">
        <v>152</v>
      </c>
      <c r="D15" s="337"/>
    </row>
    <row r="16" spans="1:4" s="47" customFormat="1" ht="10.5" customHeight="1">
      <c r="A16" s="349"/>
      <c r="B16" s="350"/>
      <c r="C16" s="335"/>
      <c r="D16" s="337"/>
    </row>
    <row r="17" spans="1:4" s="47" customFormat="1" ht="9" customHeight="1">
      <c r="A17" s="345" t="s">
        <v>120</v>
      </c>
      <c r="B17" s="347" t="s">
        <v>119</v>
      </c>
      <c r="C17" s="344">
        <v>98</v>
      </c>
      <c r="D17" s="337"/>
    </row>
    <row r="18" spans="1:4" s="47" customFormat="1" ht="10.5" customHeight="1">
      <c r="A18" s="349"/>
      <c r="B18" s="350"/>
      <c r="C18" s="335"/>
      <c r="D18" s="338"/>
    </row>
    <row r="19" spans="1:4" s="47" customFormat="1" ht="36.75" customHeight="1">
      <c r="A19" s="345" t="s">
        <v>53</v>
      </c>
      <c r="B19" s="347" t="s">
        <v>118</v>
      </c>
      <c r="C19" s="340">
        <v>0.0134</v>
      </c>
      <c r="D19" s="339" t="s">
        <v>182</v>
      </c>
    </row>
    <row r="20" spans="1:4" s="47" customFormat="1" ht="47.25" customHeight="1">
      <c r="A20" s="349"/>
      <c r="B20" s="350"/>
      <c r="C20" s="341"/>
      <c r="D20" s="339"/>
    </row>
    <row r="21" spans="1:4" s="47" customFormat="1" ht="61.5" customHeight="1">
      <c r="A21" s="345" t="s">
        <v>54</v>
      </c>
      <c r="B21" s="347" t="s">
        <v>117</v>
      </c>
      <c r="C21" s="340">
        <v>0.02</v>
      </c>
      <c r="D21" s="336" t="s">
        <v>179</v>
      </c>
    </row>
    <row r="22" spans="1:4" s="47" customFormat="1" ht="15.75" customHeight="1">
      <c r="A22" s="349"/>
      <c r="B22" s="350"/>
      <c r="C22" s="341"/>
      <c r="D22" s="338"/>
    </row>
    <row r="23" spans="1:4" s="47" customFormat="1" ht="73.5" customHeight="1">
      <c r="A23" s="345" t="s">
        <v>55</v>
      </c>
      <c r="B23" s="347" t="s">
        <v>116</v>
      </c>
      <c r="C23" s="340">
        <v>0.1353</v>
      </c>
      <c r="D23" s="339" t="s">
        <v>181</v>
      </c>
    </row>
    <row r="24" spans="1:4" s="47" customFormat="1" ht="15.75" customHeight="1">
      <c r="A24" s="349"/>
      <c r="B24" s="350"/>
      <c r="C24" s="341"/>
      <c r="D24" s="339"/>
    </row>
    <row r="25" spans="1:4" s="47" customFormat="1" ht="56.25" customHeight="1">
      <c r="A25" s="345" t="s">
        <v>60</v>
      </c>
      <c r="B25" s="347" t="s">
        <v>115</v>
      </c>
      <c r="C25" s="342">
        <f>'8.1'!M34/'8.3'!C9</f>
        <v>0.16</v>
      </c>
      <c r="D25" s="336" t="s">
        <v>180</v>
      </c>
    </row>
    <row r="26" spans="1:4" s="47" customFormat="1" ht="15.75" customHeight="1" thickBot="1">
      <c r="A26" s="346"/>
      <c r="B26" s="348"/>
      <c r="C26" s="343"/>
      <c r="D26" s="338"/>
    </row>
    <row r="27" spans="1:3" s="47" customFormat="1" ht="16.5" customHeight="1">
      <c r="A27" s="63"/>
      <c r="B27" s="62"/>
      <c r="C27" s="61"/>
    </row>
    <row r="28" spans="1:3" s="47" customFormat="1" ht="16.5" customHeight="1">
      <c r="A28" s="63"/>
      <c r="B28" s="62"/>
      <c r="C28" s="61"/>
    </row>
    <row r="29" spans="1:3" s="47" customFormat="1" ht="16.5" customHeight="1">
      <c r="A29" s="63"/>
      <c r="B29" s="62"/>
      <c r="C29" s="61"/>
    </row>
    <row r="30" spans="1:3" s="45" customFormat="1" ht="15.75">
      <c r="A30" s="263" t="s">
        <v>278</v>
      </c>
      <c r="B30" s="263"/>
      <c r="C30" s="263"/>
    </row>
    <row r="31" spans="1:3" s="43" customFormat="1" ht="13.5" customHeight="1">
      <c r="A31" s="264" t="s">
        <v>277</v>
      </c>
      <c r="B31" s="264"/>
      <c r="C31" s="264"/>
    </row>
    <row r="32" ht="3" customHeight="1"/>
  </sheetData>
  <sheetProtection/>
  <mergeCells count="37">
    <mergeCell ref="A3:C3"/>
    <mergeCell ref="A19:A20"/>
    <mergeCell ref="A9:A10"/>
    <mergeCell ref="B9:B10"/>
    <mergeCell ref="B11:B12"/>
    <mergeCell ref="B13:B14"/>
    <mergeCell ref="A13:A14"/>
    <mergeCell ref="A11:A12"/>
    <mergeCell ref="A5:C5"/>
    <mergeCell ref="A6:C6"/>
    <mergeCell ref="D25:D26"/>
    <mergeCell ref="A31:C31"/>
    <mergeCell ref="B19:B20"/>
    <mergeCell ref="B21:B22"/>
    <mergeCell ref="A23:A24"/>
    <mergeCell ref="B23:B24"/>
    <mergeCell ref="A21:A22"/>
    <mergeCell ref="C11:C12"/>
    <mergeCell ref="C15:C16"/>
    <mergeCell ref="C13:C14"/>
    <mergeCell ref="C17:C18"/>
    <mergeCell ref="A25:A26"/>
    <mergeCell ref="B25:B26"/>
    <mergeCell ref="A17:A18"/>
    <mergeCell ref="B17:B18"/>
    <mergeCell ref="A15:A16"/>
    <mergeCell ref="B15:B16"/>
    <mergeCell ref="C9:C10"/>
    <mergeCell ref="D9:D18"/>
    <mergeCell ref="D19:D20"/>
    <mergeCell ref="D21:D22"/>
    <mergeCell ref="D23:D24"/>
    <mergeCell ref="A30:C30"/>
    <mergeCell ref="C19:C20"/>
    <mergeCell ref="C21:C22"/>
    <mergeCell ref="C23:C24"/>
    <mergeCell ref="C25:C2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E29"/>
  <sheetViews>
    <sheetView view="pageBreakPreview" zoomScale="90" zoomScaleSheetLayoutView="90" zoomScalePageLayoutView="0" workbookViewId="0" topLeftCell="A1">
      <selection activeCell="L23" sqref="L23:BV23"/>
    </sheetView>
  </sheetViews>
  <sheetFormatPr defaultColWidth="0.85546875" defaultRowHeight="15"/>
  <cols>
    <col min="1" max="10" width="0.85546875" style="8" customWidth="1"/>
    <col min="11" max="16384" width="0.85546875" style="8" customWidth="1"/>
  </cols>
  <sheetData>
    <row r="1" s="2" customFormat="1" ht="6" customHeight="1"/>
    <row r="2" spans="1:161" s="3" customFormat="1" ht="15.7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</row>
    <row r="3" spans="2:156" s="39" customFormat="1" ht="15.75">
      <c r="B3" s="182" t="s">
        <v>74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</row>
    <row r="4" spans="44:76" s="2" customFormat="1" ht="15" customHeight="1">
      <c r="AR4" s="4"/>
      <c r="BP4" s="183" t="s">
        <v>230</v>
      </c>
      <c r="BQ4" s="183"/>
      <c r="BR4" s="183"/>
      <c r="BS4" s="183"/>
      <c r="BT4" s="183"/>
      <c r="BU4" s="183"/>
      <c r="BV4" s="183"/>
      <c r="BW4" s="183"/>
      <c r="BX4" s="183"/>
    </row>
    <row r="5" s="2" customFormat="1" ht="13.5" customHeight="1">
      <c r="FE5" s="4"/>
    </row>
    <row r="6" spans="1:161" s="2" customFormat="1" ht="45.75" customHeight="1" thickBot="1">
      <c r="A6" s="176" t="s">
        <v>1</v>
      </c>
      <c r="B6" s="176"/>
      <c r="C6" s="176"/>
      <c r="D6" s="176"/>
      <c r="E6" s="176"/>
      <c r="F6" s="176"/>
      <c r="G6" s="176"/>
      <c r="H6" s="176" t="s">
        <v>2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7" t="s">
        <v>3</v>
      </c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8" t="s">
        <v>4</v>
      </c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2" customFormat="1" ht="15.75" thickBot="1">
      <c r="A7" s="172">
        <v>1</v>
      </c>
      <c r="B7" s="173"/>
      <c r="C7" s="173"/>
      <c r="D7" s="173"/>
      <c r="E7" s="173"/>
      <c r="F7" s="173"/>
      <c r="G7" s="173"/>
      <c r="H7" s="173">
        <v>2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>
        <v>3</v>
      </c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>
        <v>4</v>
      </c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4"/>
    </row>
    <row r="8" spans="1:161" s="2" customFormat="1" ht="15">
      <c r="A8" s="162">
        <v>1</v>
      </c>
      <c r="B8" s="162"/>
      <c r="C8" s="162"/>
      <c r="D8" s="162"/>
      <c r="E8" s="162"/>
      <c r="F8" s="162"/>
      <c r="G8" s="162"/>
      <c r="H8" s="175" t="s">
        <v>5</v>
      </c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62">
        <v>0</v>
      </c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>
        <v>250</v>
      </c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</row>
    <row r="9" spans="1:161" s="2" customFormat="1" ht="15">
      <c r="A9" s="160">
        <v>2</v>
      </c>
      <c r="B9" s="160"/>
      <c r="C9" s="160"/>
      <c r="D9" s="160"/>
      <c r="E9" s="160"/>
      <c r="F9" s="160"/>
      <c r="G9" s="160"/>
      <c r="H9" s="161" t="s">
        <v>6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0">
        <v>0.25</v>
      </c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2">
        <v>250</v>
      </c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</row>
    <row r="10" spans="1:161" s="2" customFormat="1" ht="15">
      <c r="A10" s="160">
        <v>4</v>
      </c>
      <c r="B10" s="160"/>
      <c r="C10" s="160"/>
      <c r="D10" s="160"/>
      <c r="E10" s="160"/>
      <c r="F10" s="160"/>
      <c r="G10" s="160"/>
      <c r="H10" s="161" t="s">
        <v>7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0">
        <v>1.753</v>
      </c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2">
        <v>250</v>
      </c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</row>
    <row r="11" spans="1:161" s="2" customFormat="1" ht="15">
      <c r="A11" s="160">
        <v>6</v>
      </c>
      <c r="B11" s="160"/>
      <c r="C11" s="160"/>
      <c r="D11" s="160"/>
      <c r="E11" s="160"/>
      <c r="F11" s="160"/>
      <c r="G11" s="160"/>
      <c r="H11" s="161" t="s">
        <v>8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71">
        <v>0</v>
      </c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62">
        <v>250</v>
      </c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</row>
    <row r="12" spans="1:161" s="2" customFormat="1" ht="15">
      <c r="A12" s="160">
        <v>7</v>
      </c>
      <c r="B12" s="160"/>
      <c r="C12" s="160"/>
      <c r="D12" s="160"/>
      <c r="E12" s="160"/>
      <c r="F12" s="160"/>
      <c r="G12" s="160"/>
      <c r="H12" s="161" t="s">
        <v>9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71">
        <v>0</v>
      </c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62">
        <v>250</v>
      </c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</row>
    <row r="13" spans="1:161" s="2" customFormat="1" ht="15">
      <c r="A13" s="160">
        <v>8</v>
      </c>
      <c r="B13" s="160"/>
      <c r="C13" s="160"/>
      <c r="D13" s="160"/>
      <c r="E13" s="160"/>
      <c r="F13" s="160"/>
      <c r="G13" s="160"/>
      <c r="H13" s="161" t="s">
        <v>10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71">
        <v>1</v>
      </c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62">
        <v>246</v>
      </c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</row>
    <row r="14" spans="1:161" s="2" customFormat="1" ht="15">
      <c r="A14" s="160">
        <v>9</v>
      </c>
      <c r="B14" s="160"/>
      <c r="C14" s="160"/>
      <c r="D14" s="160"/>
      <c r="E14" s="160"/>
      <c r="F14" s="160"/>
      <c r="G14" s="160"/>
      <c r="H14" s="161" t="s">
        <v>11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71">
        <v>1.333</v>
      </c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62">
        <v>246</v>
      </c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</row>
    <row r="15" spans="1:161" s="2" customFormat="1" ht="15">
      <c r="A15" s="160">
        <v>10</v>
      </c>
      <c r="B15" s="160"/>
      <c r="C15" s="160"/>
      <c r="D15" s="160"/>
      <c r="E15" s="160"/>
      <c r="F15" s="160"/>
      <c r="G15" s="160"/>
      <c r="H15" s="161" t="s">
        <v>12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71">
        <v>3.333</v>
      </c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62">
        <v>246</v>
      </c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</row>
    <row r="16" spans="1:161" s="2" customFormat="1" ht="15">
      <c r="A16" s="160">
        <v>11</v>
      </c>
      <c r="B16" s="160"/>
      <c r="C16" s="160"/>
      <c r="D16" s="160"/>
      <c r="E16" s="160"/>
      <c r="F16" s="160"/>
      <c r="G16" s="160"/>
      <c r="H16" s="161" t="s">
        <v>13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71">
        <v>0</v>
      </c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62">
        <v>243</v>
      </c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</row>
    <row r="17" spans="1:161" s="2" customFormat="1" ht="15">
      <c r="A17" s="160">
        <v>12</v>
      </c>
      <c r="B17" s="160"/>
      <c r="C17" s="160"/>
      <c r="D17" s="160"/>
      <c r="E17" s="160"/>
      <c r="F17" s="160"/>
      <c r="G17" s="160"/>
      <c r="H17" s="161" t="s">
        <v>14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71">
        <v>0.45</v>
      </c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62">
        <v>243</v>
      </c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</row>
    <row r="18" spans="1:161" s="2" customFormat="1" ht="15">
      <c r="A18" s="160">
        <v>13</v>
      </c>
      <c r="B18" s="160"/>
      <c r="C18" s="160"/>
      <c r="D18" s="160"/>
      <c r="E18" s="160"/>
      <c r="F18" s="160"/>
      <c r="G18" s="160"/>
      <c r="H18" s="161" t="s">
        <v>15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71">
        <v>0</v>
      </c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62">
        <v>243</v>
      </c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</row>
    <row r="19" spans="1:161" s="2" customFormat="1" ht="15">
      <c r="A19" s="160">
        <v>15</v>
      </c>
      <c r="B19" s="160"/>
      <c r="C19" s="160"/>
      <c r="D19" s="160"/>
      <c r="E19" s="160"/>
      <c r="F19" s="160"/>
      <c r="G19" s="160"/>
      <c r="H19" s="161" t="s">
        <v>16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0">
        <v>1.5</v>
      </c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2">
        <v>243</v>
      </c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</row>
    <row r="20" spans="1:161" s="2" customFormat="1" ht="15">
      <c r="A20" s="163"/>
      <c r="B20" s="164"/>
      <c r="C20" s="164"/>
      <c r="D20" s="164"/>
      <c r="E20" s="164"/>
      <c r="F20" s="164"/>
      <c r="G20" s="165"/>
      <c r="H20" s="166" t="s">
        <v>80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8"/>
      <c r="BJ20" s="169">
        <f>SUM(BJ8:BJ19)</f>
        <v>9.619</v>
      </c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7"/>
      <c r="DH20" s="358">
        <v>250</v>
      </c>
      <c r="DI20" s="359"/>
      <c r="DJ20" s="359"/>
      <c r="DK20" s="359"/>
      <c r="DL20" s="359"/>
      <c r="DM20" s="359"/>
      <c r="DN20" s="359"/>
      <c r="DO20" s="359"/>
      <c r="DP20" s="359"/>
      <c r="DQ20" s="359"/>
      <c r="DR20" s="359"/>
      <c r="DS20" s="359"/>
      <c r="DT20" s="359"/>
      <c r="DU20" s="359"/>
      <c r="DV20" s="359"/>
      <c r="DW20" s="359"/>
      <c r="DX20" s="359"/>
      <c r="DY20" s="359"/>
      <c r="DZ20" s="359"/>
      <c r="EA20" s="359"/>
      <c r="EB20" s="359"/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164"/>
      <c r="EX20" s="164"/>
      <c r="EY20" s="164"/>
      <c r="EZ20" s="164"/>
      <c r="FA20" s="164"/>
      <c r="FB20" s="164"/>
      <c r="FC20" s="164"/>
      <c r="FD20" s="164"/>
      <c r="FE20" s="165"/>
    </row>
    <row r="21" spans="1:161" s="2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6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5"/>
      <c r="EX21" s="5"/>
      <c r="EY21" s="5"/>
      <c r="EZ21" s="5"/>
      <c r="FA21" s="5"/>
      <c r="FB21" s="5"/>
      <c r="FC21" s="5"/>
      <c r="FD21" s="5"/>
      <c r="FE21" s="5"/>
    </row>
    <row r="22" s="40" customFormat="1" ht="18.75" customHeight="1">
      <c r="DX22" s="41"/>
    </row>
    <row r="23" spans="12:150" s="2" customFormat="1" ht="13.5" customHeight="1">
      <c r="L23" s="356" t="s">
        <v>273</v>
      </c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X23" s="158" t="s">
        <v>274</v>
      </c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5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</row>
    <row r="24" spans="12:150" s="2" customFormat="1" ht="13.5" customHeight="1">
      <c r="L24" s="370" t="s">
        <v>17</v>
      </c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1"/>
      <c r="BX24" s="370" t="s">
        <v>18</v>
      </c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1"/>
      <c r="DY24" s="370" t="s">
        <v>19</v>
      </c>
      <c r="DZ24" s="370"/>
      <c r="EA24" s="370"/>
      <c r="EB24" s="370"/>
      <c r="EC24" s="370"/>
      <c r="ED24" s="370"/>
      <c r="EE24" s="370"/>
      <c r="EF24" s="370"/>
      <c r="EG24" s="370"/>
      <c r="EH24" s="370"/>
      <c r="EI24" s="370"/>
      <c r="EJ24" s="370"/>
      <c r="EK24" s="370"/>
      <c r="EL24" s="370"/>
      <c r="EM24" s="370"/>
      <c r="EN24" s="370"/>
      <c r="EO24" s="370"/>
      <c r="EP24" s="370"/>
      <c r="EQ24" s="370"/>
      <c r="ER24" s="370"/>
      <c r="ES24" s="370"/>
      <c r="ET24" s="370"/>
    </row>
    <row r="25" s="2" customFormat="1" ht="15"/>
    <row r="26" s="2" customFormat="1" ht="15"/>
    <row r="27" s="1" customFormat="1" ht="12"/>
    <row r="28" spans="1:22" s="2" customFormat="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="2" customFormat="1" ht="15.75" customHeight="1">
      <c r="F29" s="1" t="s">
        <v>20</v>
      </c>
    </row>
  </sheetData>
  <sheetProtection/>
  <mergeCells count="69">
    <mergeCell ref="A6:G6"/>
    <mergeCell ref="H6:BI6"/>
    <mergeCell ref="BJ6:DG6"/>
    <mergeCell ref="DH6:FE6"/>
    <mergeCell ref="A2:FE2"/>
    <mergeCell ref="B3:EZ3"/>
    <mergeCell ref="BP4:BX4"/>
    <mergeCell ref="A7:G7"/>
    <mergeCell ref="H7:BI7"/>
    <mergeCell ref="BJ7:DG7"/>
    <mergeCell ref="DH7:FE7"/>
    <mergeCell ref="A8:G8"/>
    <mergeCell ref="H8:BI8"/>
    <mergeCell ref="BJ8:DG8"/>
    <mergeCell ref="DH8:FE8"/>
    <mergeCell ref="A9:G9"/>
    <mergeCell ref="H9:BI9"/>
    <mergeCell ref="BJ9:DG9"/>
    <mergeCell ref="DH9:FE9"/>
    <mergeCell ref="A10:G10"/>
    <mergeCell ref="H10:BI10"/>
    <mergeCell ref="BJ10:DG10"/>
    <mergeCell ref="DH10:FE10"/>
    <mergeCell ref="A11:G11"/>
    <mergeCell ref="H11:BI11"/>
    <mergeCell ref="BJ11:DG11"/>
    <mergeCell ref="DH11:FE11"/>
    <mergeCell ref="A12:G12"/>
    <mergeCell ref="H12:BI12"/>
    <mergeCell ref="BJ12:DG12"/>
    <mergeCell ref="DH12:FE12"/>
    <mergeCell ref="A13:G13"/>
    <mergeCell ref="H13:BI13"/>
    <mergeCell ref="BJ13:DG13"/>
    <mergeCell ref="DH13:FE13"/>
    <mergeCell ref="A14:G14"/>
    <mergeCell ref="H14:BI14"/>
    <mergeCell ref="BJ14:DG14"/>
    <mergeCell ref="DH14:FE14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20:G20"/>
    <mergeCell ref="H20:BI20"/>
    <mergeCell ref="BJ20:DG20"/>
    <mergeCell ref="DH20:FE20"/>
    <mergeCell ref="L23:BV23"/>
    <mergeCell ref="BX23:DW23"/>
    <mergeCell ref="DY23:ET23"/>
    <mergeCell ref="L24:BV24"/>
    <mergeCell ref="BX24:DW24"/>
    <mergeCell ref="DY24:ET2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X20"/>
  <sheetViews>
    <sheetView zoomScalePageLayoutView="0" workbookViewId="0" topLeftCell="A1">
      <selection activeCell="CV21" sqref="CV21"/>
    </sheetView>
  </sheetViews>
  <sheetFormatPr defaultColWidth="0.85546875" defaultRowHeight="15"/>
  <cols>
    <col min="1" max="38" width="0.85546875" style="8" customWidth="1"/>
    <col min="39" max="39" width="2.00390625" style="8" customWidth="1"/>
    <col min="40" max="16384" width="0.85546875" style="8" customWidth="1"/>
  </cols>
  <sheetData>
    <row r="1" s="2" customFormat="1" ht="15">
      <c r="DX1" s="4"/>
    </row>
    <row r="2" s="2" customFormat="1" ht="15">
      <c r="DX2" s="4"/>
    </row>
    <row r="3" spans="1:128" s="3" customFormat="1" ht="15.75">
      <c r="A3" s="181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</row>
    <row r="4" spans="1:128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158" t="s">
        <v>75</v>
      </c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A5" s="189" t="s">
        <v>22</v>
      </c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="2" customFormat="1" ht="15"/>
    <row r="7" spans="1:128" s="2" customFormat="1" ht="15">
      <c r="A7" s="10"/>
      <c r="B7" s="11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90" t="s">
        <v>234</v>
      </c>
      <c r="AO7" s="190"/>
      <c r="AP7" s="190"/>
      <c r="AQ7" s="190"/>
      <c r="AR7" s="190"/>
      <c r="AS7" s="190"/>
      <c r="AT7" s="190"/>
      <c r="AU7" s="190"/>
      <c r="AV7" s="11" t="s">
        <v>24</v>
      </c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2"/>
      <c r="CU7" s="13"/>
      <c r="CV7" s="179">
        <v>250</v>
      </c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4"/>
    </row>
    <row r="8" spans="1:128" s="2" customFormat="1" ht="15">
      <c r="A8" s="1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16"/>
      <c r="CU8" s="17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8"/>
    </row>
    <row r="9" spans="1:128" s="2" customFormat="1" ht="16.5">
      <c r="A9" s="19"/>
      <c r="B9" s="20" t="s">
        <v>25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19"/>
      <c r="CV9" s="188">
        <v>9.619</v>
      </c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22"/>
    </row>
    <row r="10" spans="1:128" s="2" customFormat="1" ht="16.5">
      <c r="A10" s="19"/>
      <c r="B10" s="20" t="s">
        <v>26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19"/>
      <c r="CV10" s="185">
        <f>CV9/CV7</f>
        <v>0.038475999999999996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22"/>
    </row>
    <row r="11" spans="2:127" s="2" customFormat="1" ht="15">
      <c r="B11" s="361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</row>
    <row r="13" spans="1:128" ht="15">
      <c r="A13" s="186" t="s">
        <v>273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D13" s="158" t="s">
        <v>274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</row>
    <row r="14" spans="1:128" ht="15">
      <c r="A14" s="159" t="s">
        <v>17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D14" s="159" t="s">
        <v>18</v>
      </c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C14" s="159" t="s">
        <v>19</v>
      </c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</row>
    <row r="20" spans="37:38" ht="15">
      <c r="AK20" s="184"/>
      <c r="AL20" s="184"/>
    </row>
  </sheetData>
  <sheetProtection/>
  <mergeCells count="14">
    <mergeCell ref="CV9:DW9"/>
    <mergeCell ref="A3:DX3"/>
    <mergeCell ref="AA4:CX4"/>
    <mergeCell ref="AA5:CX5"/>
    <mergeCell ref="AN7:AU7"/>
    <mergeCell ref="CV7:DW8"/>
    <mergeCell ref="AK20:AL20"/>
    <mergeCell ref="CV10:DW10"/>
    <mergeCell ref="A13:BB13"/>
    <mergeCell ref="BD13:DA13"/>
    <mergeCell ref="DC13:DX13"/>
    <mergeCell ref="A14:BB14"/>
    <mergeCell ref="BD14:DA14"/>
    <mergeCell ref="DC14:DX14"/>
  </mergeCells>
  <printOptions/>
  <pageMargins left="1.29921259842519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A16"/>
  <sheetViews>
    <sheetView view="pageBreakPreview" zoomScaleSheetLayoutView="100" zoomScalePageLayoutView="0" workbookViewId="0" topLeftCell="A1">
      <selection activeCell="AL15" sqref="AL15:BV15"/>
    </sheetView>
  </sheetViews>
  <sheetFormatPr defaultColWidth="0.85546875" defaultRowHeight="15"/>
  <cols>
    <col min="1" max="16384" width="0.85546875" style="42" customWidth="1"/>
  </cols>
  <sheetData>
    <row r="1" s="45" customFormat="1" ht="15.75"/>
    <row r="2" spans="1:104" s="45" customFormat="1" ht="46.5" customHeight="1">
      <c r="A2" s="218" t="s">
        <v>237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</row>
    <row r="3" spans="6:99" ht="15.75">
      <c r="F3" s="217" t="s">
        <v>242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</row>
    <row r="4" spans="6:99" s="65" customFormat="1" ht="15" customHeight="1">
      <c r="F4" s="219" t="s">
        <v>127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</row>
    <row r="6" spans="1:104" s="63" customFormat="1" ht="31.5" customHeight="1">
      <c r="A6" s="220" t="s">
        <v>49</v>
      </c>
      <c r="B6" s="221"/>
      <c r="C6" s="221"/>
      <c r="D6" s="221"/>
      <c r="E6" s="221"/>
      <c r="F6" s="221"/>
      <c r="G6" s="221"/>
      <c r="H6" s="222" t="s">
        <v>50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4"/>
      <c r="BE6" s="222" t="s">
        <v>51</v>
      </c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4"/>
    </row>
    <row r="7" spans="1:104" s="47" customFormat="1" ht="31.5" customHeight="1">
      <c r="A7" s="211" t="s">
        <v>100</v>
      </c>
      <c r="B7" s="212"/>
      <c r="C7" s="212"/>
      <c r="D7" s="212"/>
      <c r="E7" s="212"/>
      <c r="F7" s="212"/>
      <c r="G7" s="213"/>
      <c r="H7" s="199" t="s">
        <v>238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1"/>
      <c r="BE7" s="193">
        <v>250</v>
      </c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5"/>
    </row>
    <row r="8" spans="1:104" s="47" customFormat="1" ht="28.5" customHeight="1">
      <c r="A8" s="214"/>
      <c r="B8" s="215"/>
      <c r="C8" s="215"/>
      <c r="D8" s="215"/>
      <c r="E8" s="215"/>
      <c r="F8" s="215"/>
      <c r="G8" s="216"/>
      <c r="H8" s="202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4"/>
      <c r="BE8" s="196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8"/>
    </row>
    <row r="9" spans="1:155" s="47" customFormat="1" ht="43.5" customHeight="1">
      <c r="A9" s="211" t="s">
        <v>53</v>
      </c>
      <c r="B9" s="212"/>
      <c r="C9" s="212"/>
      <c r="D9" s="212"/>
      <c r="E9" s="212"/>
      <c r="F9" s="212"/>
      <c r="G9" s="213"/>
      <c r="H9" s="205" t="s">
        <v>239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7"/>
      <c r="BE9" s="193">
        <v>0.0134</v>
      </c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5"/>
      <c r="DD9" s="199" t="s">
        <v>240</v>
      </c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1"/>
    </row>
    <row r="10" spans="1:104" s="47" customFormat="1" ht="9" customHeight="1">
      <c r="A10" s="214"/>
      <c r="B10" s="215"/>
      <c r="C10" s="215"/>
      <c r="D10" s="215"/>
      <c r="E10" s="215"/>
      <c r="F10" s="215"/>
      <c r="G10" s="216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10"/>
      <c r="BE10" s="196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8"/>
    </row>
    <row r="11" spans="1:157" s="47" customFormat="1" ht="46.5" customHeight="1">
      <c r="A11" s="211" t="s">
        <v>54</v>
      </c>
      <c r="B11" s="212"/>
      <c r="C11" s="212"/>
      <c r="D11" s="212"/>
      <c r="E11" s="212"/>
      <c r="F11" s="212"/>
      <c r="G11" s="213"/>
      <c r="H11" s="205" t="s">
        <v>117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7"/>
      <c r="BE11" s="193">
        <v>0.02</v>
      </c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5"/>
      <c r="DF11" s="199" t="s">
        <v>241</v>
      </c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1"/>
    </row>
    <row r="12" spans="1:104" s="47" customFormat="1" ht="15">
      <c r="A12" s="214"/>
      <c r="B12" s="215"/>
      <c r="C12" s="215"/>
      <c r="D12" s="215"/>
      <c r="E12" s="215"/>
      <c r="F12" s="215"/>
      <c r="G12" s="216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196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8"/>
    </row>
    <row r="13" spans="1:104" s="47" customFormat="1" ht="15">
      <c r="A13" s="363"/>
      <c r="B13" s="363"/>
      <c r="C13" s="363"/>
      <c r="D13" s="363"/>
      <c r="E13" s="363"/>
      <c r="F13" s="363"/>
      <c r="G13" s="363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</row>
    <row r="15" spans="1:104" s="45" customFormat="1" ht="15.75">
      <c r="A15" s="217" t="s">
        <v>275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 t="s">
        <v>274</v>
      </c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</row>
    <row r="16" spans="1:104" s="43" customFormat="1" ht="13.5" customHeight="1">
      <c r="A16" s="192" t="s">
        <v>56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 t="s">
        <v>57</v>
      </c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 t="s">
        <v>58</v>
      </c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</row>
    <row r="17" ht="3" customHeight="1"/>
  </sheetData>
  <sheetProtection/>
  <mergeCells count="23">
    <mergeCell ref="A2:CZ2"/>
    <mergeCell ref="F3:CU3"/>
    <mergeCell ref="F4:CU4"/>
    <mergeCell ref="A6:G6"/>
    <mergeCell ref="H6:BD6"/>
    <mergeCell ref="BE6:CZ6"/>
    <mergeCell ref="A11:G12"/>
    <mergeCell ref="A15:AK15"/>
    <mergeCell ref="AL15:BV15"/>
    <mergeCell ref="BW15:CZ15"/>
    <mergeCell ref="H11:BD12"/>
    <mergeCell ref="A7:G8"/>
    <mergeCell ref="A9:G10"/>
    <mergeCell ref="A16:AK16"/>
    <mergeCell ref="AL16:BV16"/>
    <mergeCell ref="BW16:CZ16"/>
    <mergeCell ref="BE7:CZ8"/>
    <mergeCell ref="DD9:EY9"/>
    <mergeCell ref="DF11:FA11"/>
    <mergeCell ref="BE9:CZ10"/>
    <mergeCell ref="BE11:CZ12"/>
    <mergeCell ref="H7:BD8"/>
    <mergeCell ref="H9:BD10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EY8" sqref="EY8"/>
    </sheetView>
  </sheetViews>
  <sheetFormatPr defaultColWidth="0.85546875" defaultRowHeight="15"/>
  <cols>
    <col min="1" max="16384" width="0.85546875" style="42" customWidth="1"/>
  </cols>
  <sheetData>
    <row r="1" s="45" customFormat="1" ht="15.75">
      <c r="CZ1" s="149" t="s">
        <v>235</v>
      </c>
    </row>
    <row r="2" s="45" customFormat="1" ht="15.75"/>
    <row r="3" spans="1:104" s="45" customFormat="1" ht="81.75" customHeight="1">
      <c r="A3" s="218" t="s">
        <v>269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</row>
    <row r="4" spans="6:99" ht="15.75"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</row>
    <row r="5" spans="6:99" s="65" customFormat="1" ht="15" customHeight="1">
      <c r="F5" s="192" t="s">
        <v>127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</row>
    <row r="7" spans="1:104" s="47" customFormat="1" ht="30.75" customHeight="1">
      <c r="A7" s="222" t="s">
        <v>30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4"/>
      <c r="Y7" s="222" t="s">
        <v>268</v>
      </c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4"/>
      <c r="AS7" s="222" t="s">
        <v>267</v>
      </c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4"/>
      <c r="BM7" s="230" t="s">
        <v>266</v>
      </c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2"/>
    </row>
    <row r="8" spans="1:104" s="47" customFormat="1" ht="30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27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9"/>
      <c r="AS8" s="227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9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</row>
    <row r="9" spans="1:104" ht="105" customHeight="1">
      <c r="A9" s="155"/>
      <c r="B9" s="233" t="s">
        <v>265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4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</row>
    <row r="10" spans="1:104" ht="90" customHeight="1">
      <c r="A10" s="155"/>
      <c r="B10" s="233" t="s">
        <v>264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</row>
    <row r="11" spans="1:104" ht="76.5" customHeight="1">
      <c r="A11" s="155"/>
      <c r="B11" s="233" t="s">
        <v>96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</row>
    <row r="12" spans="1:26" ht="1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104" s="45" customFormat="1" ht="15.7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</row>
    <row r="14" spans="1:104" s="43" customFormat="1" ht="13.5" customHeight="1">
      <c r="A14" s="192" t="s">
        <v>56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 t="s">
        <v>57</v>
      </c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 t="s">
        <v>58</v>
      </c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</row>
    <row r="15" spans="1:26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104" s="49" customFormat="1" ht="27.75" customHeight="1">
      <c r="A17" s="235" t="s">
        <v>263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</row>
    <row r="18" ht="15">
      <c r="A18" s="152" t="s">
        <v>262</v>
      </c>
    </row>
  </sheetData>
  <sheetProtection/>
  <mergeCells count="43">
    <mergeCell ref="A3:CZ3"/>
    <mergeCell ref="F4:CU4"/>
    <mergeCell ref="F5:CU5"/>
    <mergeCell ref="B10:X10"/>
    <mergeCell ref="BU10:CB10"/>
    <mergeCell ref="AS11:BL11"/>
    <mergeCell ref="BU11:CB11"/>
    <mergeCell ref="CC10:CJ10"/>
    <mergeCell ref="CK10:CR10"/>
    <mergeCell ref="AS9:BL9"/>
    <mergeCell ref="CS10:CZ10"/>
    <mergeCell ref="B9:X9"/>
    <mergeCell ref="CS8:CZ8"/>
    <mergeCell ref="Y10:AR10"/>
    <mergeCell ref="CC9:CJ9"/>
    <mergeCell ref="CK9:CR9"/>
    <mergeCell ref="AS10:BL10"/>
    <mergeCell ref="BU8:CB8"/>
    <mergeCell ref="CC8:CJ8"/>
    <mergeCell ref="CK8:CR8"/>
    <mergeCell ref="A7:X8"/>
    <mergeCell ref="CC11:CJ11"/>
    <mergeCell ref="BM8:BT8"/>
    <mergeCell ref="BM9:BT9"/>
    <mergeCell ref="BM10:BT10"/>
    <mergeCell ref="BM11:BT11"/>
    <mergeCell ref="BU9:CB9"/>
    <mergeCell ref="A14:AK14"/>
    <mergeCell ref="AL14:BV14"/>
    <mergeCell ref="BW14:CZ14"/>
    <mergeCell ref="B11:X11"/>
    <mergeCell ref="A13:AK13"/>
    <mergeCell ref="A17:CZ17"/>
    <mergeCell ref="AL13:BV13"/>
    <mergeCell ref="BW13:CZ13"/>
    <mergeCell ref="CK11:CR11"/>
    <mergeCell ref="CS11:CZ11"/>
    <mergeCell ref="Y11:AR11"/>
    <mergeCell ref="Y7:AR8"/>
    <mergeCell ref="AS7:BL8"/>
    <mergeCell ref="BM7:CZ7"/>
    <mergeCell ref="Y9:AR9"/>
    <mergeCell ref="CS9:CZ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CZ16"/>
  <sheetViews>
    <sheetView zoomScalePageLayoutView="0" workbookViewId="0" topLeftCell="A4">
      <selection activeCell="AV15" sqref="AV15:CD15"/>
    </sheetView>
  </sheetViews>
  <sheetFormatPr defaultColWidth="0.85546875" defaultRowHeight="15"/>
  <cols>
    <col min="1" max="16384" width="0.85546875" style="25" customWidth="1"/>
  </cols>
  <sheetData>
    <row r="1" s="28" customFormat="1" ht="15.75"/>
    <row r="2" spans="1:98" s="28" customFormat="1" ht="15.75">
      <c r="A2" s="244" t="s">
        <v>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</row>
    <row r="3" spans="41:58" s="29" customFormat="1" ht="15.75">
      <c r="AO3" s="245" t="s">
        <v>243</v>
      </c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</row>
    <row r="4" spans="43:58" s="28" customFormat="1" ht="15.75"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1:98" s="28" customFormat="1" ht="15.75">
      <c r="A5" s="246" t="s">
        <v>75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</row>
    <row r="6" spans="1:98" s="28" customFormat="1" ht="15.75">
      <c r="A6" s="247" t="s">
        <v>29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</row>
    <row r="8" spans="1:98" s="31" customFormat="1" ht="15">
      <c r="A8" s="243" t="s">
        <v>30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 t="s">
        <v>31</v>
      </c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</row>
    <row r="9" spans="1:98" s="31" customFormat="1" ht="15">
      <c r="A9" s="243">
        <v>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>
        <v>2</v>
      </c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</row>
    <row r="10" spans="1:98" ht="99" customHeight="1">
      <c r="A10" s="23"/>
      <c r="B10" s="242" t="s">
        <v>32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32"/>
      <c r="BU10" s="238">
        <v>3</v>
      </c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</row>
    <row r="11" spans="1:98" ht="108.75" customHeight="1">
      <c r="A11" s="23"/>
      <c r="B11" s="242" t="s">
        <v>33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32"/>
      <c r="BU11" s="238">
        <v>0</v>
      </c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</row>
    <row r="12" spans="1:98" ht="44.25" customHeight="1">
      <c r="A12" s="23"/>
      <c r="B12" s="242" t="s">
        <v>34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32"/>
      <c r="BU12" s="238">
        <v>1</v>
      </c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</row>
    <row r="13" spans="2:98" ht="44.25" customHeight="1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</row>
    <row r="15" spans="2:104" ht="15">
      <c r="B15" s="239" t="s">
        <v>273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40" t="s">
        <v>274</v>
      </c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8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6"/>
      <c r="CX15" s="136"/>
      <c r="CY15" s="136"/>
      <c r="CZ15" s="136"/>
    </row>
    <row r="16" spans="2:104" ht="15">
      <c r="B16" s="8"/>
      <c r="C16" s="8"/>
      <c r="D16" s="8"/>
      <c r="E16" s="8"/>
      <c r="F16" s="8"/>
      <c r="G16" s="241" t="s">
        <v>17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7"/>
      <c r="AV16" s="241" t="s">
        <v>18</v>
      </c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7"/>
      <c r="CF16" s="241" t="s">
        <v>19</v>
      </c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137"/>
      <c r="CX16" s="137"/>
      <c r="CY16" s="137"/>
      <c r="CZ16" s="137"/>
    </row>
  </sheetData>
  <sheetProtection/>
  <mergeCells count="19">
    <mergeCell ref="A2:CT2"/>
    <mergeCell ref="AO3:BF3"/>
    <mergeCell ref="A5:CT5"/>
    <mergeCell ref="A6:CT6"/>
    <mergeCell ref="A8:BT8"/>
    <mergeCell ref="BU8:CT8"/>
    <mergeCell ref="A9:BT9"/>
    <mergeCell ref="BU9:CT9"/>
    <mergeCell ref="B10:BS10"/>
    <mergeCell ref="BU10:CT10"/>
    <mergeCell ref="B11:BS11"/>
    <mergeCell ref="BU11:CT11"/>
    <mergeCell ref="BU12:CT12"/>
    <mergeCell ref="B15:AU15"/>
    <mergeCell ref="AV15:CD15"/>
    <mergeCell ref="G16:AT16"/>
    <mergeCell ref="AV16:CD16"/>
    <mergeCell ref="B12:BS12"/>
    <mergeCell ref="CF16:CV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CZ17"/>
  <sheetViews>
    <sheetView view="pageBreakPreview" zoomScaleSheetLayoutView="100" zoomScalePageLayoutView="0" workbookViewId="0" topLeftCell="A1">
      <selection activeCell="AV16" sqref="AV16:CD16"/>
    </sheetView>
  </sheetViews>
  <sheetFormatPr defaultColWidth="0.85546875" defaultRowHeight="15"/>
  <cols>
    <col min="1" max="16384" width="0.85546875" style="25" customWidth="1"/>
  </cols>
  <sheetData>
    <row r="1" s="28" customFormat="1" ht="15.75"/>
    <row r="2" spans="1:98" s="28" customFormat="1" ht="15.75">
      <c r="A2" s="244" t="s">
        <v>35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</row>
    <row r="3" spans="55:75" s="29" customFormat="1" ht="15.75">
      <c r="BC3" s="33" t="s">
        <v>36</v>
      </c>
      <c r="BD3" s="245" t="s">
        <v>244</v>
      </c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</row>
    <row r="4" s="28" customFormat="1" ht="15.75"/>
    <row r="5" spans="1:98" s="28" customFormat="1" ht="15.75">
      <c r="A5" s="246" t="s">
        <v>75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</row>
    <row r="6" spans="1:98" s="28" customFormat="1" ht="15.75">
      <c r="A6" s="248" t="s">
        <v>29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</row>
    <row r="9" spans="1:98" s="31" customFormat="1" ht="15">
      <c r="A9" s="243" t="s">
        <v>30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 t="s">
        <v>31</v>
      </c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</row>
    <row r="10" spans="1:98" s="31" customFormat="1" ht="15">
      <c r="A10" s="243">
        <v>1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>
        <v>2</v>
      </c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</row>
    <row r="11" spans="1:98" ht="83.25" customHeight="1">
      <c r="A11" s="34"/>
      <c r="B11" s="242" t="s">
        <v>37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35"/>
      <c r="BR11" s="238">
        <v>1</v>
      </c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</row>
    <row r="12" spans="1:98" ht="107.25" customHeight="1">
      <c r="A12" s="34"/>
      <c r="B12" s="242" t="s">
        <v>38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35"/>
      <c r="BR12" s="238">
        <v>0</v>
      </c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</row>
    <row r="13" spans="1:98" ht="37.5" customHeight="1">
      <c r="A13" s="34"/>
      <c r="B13" s="242" t="s">
        <v>39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35"/>
      <c r="BR13" s="238">
        <v>1</v>
      </c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</row>
    <row r="16" spans="2:104" ht="15">
      <c r="B16" s="239" t="s">
        <v>273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40" t="s">
        <v>274</v>
      </c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8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</row>
    <row r="17" spans="2:104" ht="15">
      <c r="B17" s="8"/>
      <c r="C17" s="8"/>
      <c r="D17" s="8"/>
      <c r="E17" s="8"/>
      <c r="F17" s="8"/>
      <c r="G17" s="241" t="s">
        <v>17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7"/>
      <c r="AV17" s="241" t="s">
        <v>18</v>
      </c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7"/>
      <c r="CF17" s="241" t="s">
        <v>19</v>
      </c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</row>
  </sheetData>
  <sheetProtection/>
  <mergeCells count="20">
    <mergeCell ref="A2:CT2"/>
    <mergeCell ref="BD3:BW3"/>
    <mergeCell ref="A5:CT5"/>
    <mergeCell ref="A6:CT6"/>
    <mergeCell ref="A9:BQ9"/>
    <mergeCell ref="BR9:CT9"/>
    <mergeCell ref="A10:BQ10"/>
    <mergeCell ref="BR10:CT10"/>
    <mergeCell ref="B11:BP11"/>
    <mergeCell ref="BR11:CT11"/>
    <mergeCell ref="B12:BP12"/>
    <mergeCell ref="BR12:CT12"/>
    <mergeCell ref="BR13:CT13"/>
    <mergeCell ref="B16:AU16"/>
    <mergeCell ref="AV16:CD16"/>
    <mergeCell ref="CF16:CZ16"/>
    <mergeCell ref="G17:AT17"/>
    <mergeCell ref="AV17:CD17"/>
    <mergeCell ref="CF17:CZ17"/>
    <mergeCell ref="B13:B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Y20"/>
  <sheetViews>
    <sheetView view="pageBreakPreview" zoomScaleSheetLayoutView="100" zoomScalePageLayoutView="0" workbookViewId="0" topLeftCell="A1">
      <selection activeCell="AU19" sqref="AU19:CC19"/>
    </sheetView>
  </sheetViews>
  <sheetFormatPr defaultColWidth="0.85546875" defaultRowHeight="15"/>
  <cols>
    <col min="1" max="16384" width="0.85546875" style="25" customWidth="1"/>
  </cols>
  <sheetData>
    <row r="1" s="28" customFormat="1" ht="15.75"/>
    <row r="2" spans="1:98" s="28" customFormat="1" ht="15.75">
      <c r="A2" s="244" t="s">
        <v>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</row>
    <row r="3" spans="77:95" s="29" customFormat="1" ht="15.75">
      <c r="BY3" s="33" t="s">
        <v>41</v>
      </c>
      <c r="BZ3" s="245" t="s">
        <v>244</v>
      </c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</row>
    <row r="4" spans="79:98" s="28" customFormat="1" ht="15.75"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</row>
    <row r="5" spans="79:98" s="28" customFormat="1" ht="15.75"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</row>
    <row r="6" spans="1:98" s="28" customFormat="1" ht="15.75">
      <c r="A6" s="246" t="s">
        <v>75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</row>
    <row r="7" spans="1:98" s="28" customFormat="1" ht="15.75">
      <c r="A7" s="248" t="s">
        <v>29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</row>
    <row r="10" spans="1:98" s="31" customFormat="1" ht="15">
      <c r="A10" s="243" t="s">
        <v>30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 t="s">
        <v>27</v>
      </c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</row>
    <row r="11" spans="1:98" s="31" customFormat="1" ht="15">
      <c r="A11" s="243">
        <v>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>
        <v>2</v>
      </c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</row>
    <row r="12" spans="1:98" ht="15" customHeight="1">
      <c r="A12" s="24"/>
      <c r="B12" s="252" t="s">
        <v>42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37"/>
      <c r="BR12" s="254" t="s">
        <v>31</v>
      </c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</row>
    <row r="13" spans="1:98" ht="83.25" customHeight="1">
      <c r="A13" s="26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38"/>
      <c r="BR13" s="249">
        <v>0</v>
      </c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1"/>
    </row>
    <row r="14" spans="1:98" ht="15">
      <c r="A14" s="24"/>
      <c r="B14" s="252" t="s">
        <v>43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37"/>
      <c r="BR14" s="255" t="s">
        <v>77</v>
      </c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</row>
    <row r="15" spans="1:98" ht="72" customHeight="1">
      <c r="A15" s="26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38"/>
      <c r="BR15" s="249">
        <v>0.3</v>
      </c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1"/>
    </row>
    <row r="16" spans="1:98" ht="64.5" customHeight="1">
      <c r="A16" s="23"/>
      <c r="B16" s="242" t="s">
        <v>44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32"/>
      <c r="BR16" s="238">
        <v>1</v>
      </c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</row>
    <row r="19" spans="1:103" ht="15">
      <c r="A19" s="239" t="s">
        <v>273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40" t="s">
        <v>274</v>
      </c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8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</row>
    <row r="20" spans="1:103" ht="15">
      <c r="A20" s="8"/>
      <c r="B20" s="8"/>
      <c r="C20" s="8"/>
      <c r="D20" s="8"/>
      <c r="E20" s="8"/>
      <c r="F20" s="241" t="s">
        <v>17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7"/>
      <c r="AU20" s="241" t="s">
        <v>18</v>
      </c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7"/>
      <c r="CE20" s="241" t="s">
        <v>19</v>
      </c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</row>
  </sheetData>
  <sheetProtection/>
  <mergeCells count="22">
    <mergeCell ref="A2:CT2"/>
    <mergeCell ref="BZ3:CQ3"/>
    <mergeCell ref="A6:CT6"/>
    <mergeCell ref="A7:CT7"/>
    <mergeCell ref="A10:BQ10"/>
    <mergeCell ref="BR10:CT10"/>
    <mergeCell ref="F20:AS20"/>
    <mergeCell ref="AU20:CC20"/>
    <mergeCell ref="CE20:CY20"/>
    <mergeCell ref="A11:BQ11"/>
    <mergeCell ref="BR11:CT11"/>
    <mergeCell ref="B12:BP13"/>
    <mergeCell ref="BR12:CT12"/>
    <mergeCell ref="BR13:CT13"/>
    <mergeCell ref="B14:BP15"/>
    <mergeCell ref="BR14:CT14"/>
    <mergeCell ref="BR15:CT15"/>
    <mergeCell ref="B16:BP16"/>
    <mergeCell ref="BR16:CT16"/>
    <mergeCell ref="A19:AT19"/>
    <mergeCell ref="AU19:CC19"/>
    <mergeCell ref="CE19:CY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6">
      <selection activeCell="G22" sqref="G22"/>
    </sheetView>
  </sheetViews>
  <sheetFormatPr defaultColWidth="0.85546875" defaultRowHeight="15"/>
  <cols>
    <col min="1" max="1" width="38.7109375" style="42" customWidth="1"/>
    <col min="2" max="2" width="25.8515625" style="42" customWidth="1"/>
    <col min="3" max="3" width="21.421875" style="42" customWidth="1"/>
    <col min="4" max="4" width="0.2890625" style="42" customWidth="1"/>
    <col min="5" max="5" width="50.57421875" style="42" hidden="1" customWidth="1"/>
    <col min="6" max="6" width="2.7109375" style="42" customWidth="1"/>
    <col min="7" max="7" width="28.00390625" style="42" customWidth="1"/>
    <col min="8" max="8" width="12.28125" style="42" customWidth="1"/>
    <col min="9" max="9" width="8.140625" style="42" customWidth="1"/>
    <col min="10" max="10" width="19.00390625" style="42" customWidth="1"/>
    <col min="11" max="11" width="7.7109375" style="42" customWidth="1"/>
    <col min="12" max="16384" width="0.85546875" style="42" customWidth="1"/>
  </cols>
  <sheetData>
    <row r="1" spans="1:6" s="45" customFormat="1" ht="30" customHeight="1">
      <c r="A1" s="258" t="s">
        <v>193</v>
      </c>
      <c r="B1" s="259"/>
      <c r="C1" s="259"/>
      <c r="D1" s="259"/>
      <c r="E1" s="259"/>
      <c r="F1" s="259"/>
    </row>
    <row r="2" spans="1:6" s="45" customFormat="1" ht="15.75">
      <c r="A2" s="134"/>
      <c r="B2" s="134"/>
      <c r="C2" s="134"/>
      <c r="D2" s="134"/>
      <c r="E2" s="134"/>
      <c r="F2" s="134"/>
    </row>
    <row r="3" spans="1:6" s="45" customFormat="1" ht="15.75">
      <c r="A3" s="217" t="s">
        <v>183</v>
      </c>
      <c r="B3" s="217"/>
      <c r="C3" s="217"/>
      <c r="D3" s="217"/>
      <c r="E3" s="217"/>
      <c r="F3" s="217"/>
    </row>
    <row r="4" spans="1:6" s="45" customFormat="1" ht="15.75">
      <c r="A4" s="219" t="s">
        <v>102</v>
      </c>
      <c r="B4" s="219"/>
      <c r="C4" s="219"/>
      <c r="D4" s="219"/>
      <c r="E4" s="219"/>
      <c r="F4" s="219"/>
    </row>
    <row r="5" spans="1:7" s="47" customFormat="1" ht="31.5" customHeight="1">
      <c r="A5" s="108"/>
      <c r="B5" s="108" t="s">
        <v>101</v>
      </c>
      <c r="C5" s="220" t="s">
        <v>27</v>
      </c>
      <c r="D5" s="220"/>
      <c r="E5" s="220"/>
      <c r="F5" s="220"/>
      <c r="G5" s="64"/>
    </row>
    <row r="6" spans="1:7" s="46" customFormat="1" ht="47.25" customHeight="1">
      <c r="A6" s="129" t="s">
        <v>26</v>
      </c>
      <c r="B6" s="130" t="s">
        <v>100</v>
      </c>
      <c r="C6" s="261">
        <v>0.0134</v>
      </c>
      <c r="D6" s="261"/>
      <c r="E6" s="261"/>
      <c r="F6" s="261"/>
      <c r="G6" s="125"/>
    </row>
    <row r="7" spans="1:7" s="46" customFormat="1" ht="33.75" customHeight="1">
      <c r="A7" s="129" t="s">
        <v>99</v>
      </c>
      <c r="B7" s="130" t="s">
        <v>55</v>
      </c>
      <c r="C7" s="260">
        <v>0.1367</v>
      </c>
      <c r="D7" s="260"/>
      <c r="E7" s="260"/>
      <c r="F7" s="260"/>
      <c r="G7" s="125"/>
    </row>
    <row r="8" spans="1:7" s="46" customFormat="1" ht="47.25" customHeight="1">
      <c r="A8" s="129" t="s">
        <v>98</v>
      </c>
      <c r="B8" s="130" t="s">
        <v>53</v>
      </c>
      <c r="C8" s="260">
        <v>0.0134</v>
      </c>
      <c r="D8" s="260"/>
      <c r="E8" s="260"/>
      <c r="F8" s="260"/>
      <c r="G8" s="125"/>
    </row>
    <row r="9" spans="1:7" s="46" customFormat="1" ht="47.25" customHeight="1">
      <c r="A9" s="129" t="s">
        <v>97</v>
      </c>
      <c r="B9" s="130" t="s">
        <v>54</v>
      </c>
      <c r="C9" s="262">
        <v>0.02</v>
      </c>
      <c r="D9" s="262"/>
      <c r="E9" s="262"/>
      <c r="F9" s="262"/>
      <c r="G9" s="126"/>
    </row>
    <row r="10" spans="1:7" s="46" customFormat="1" ht="47.25" customHeight="1">
      <c r="A10" s="129" t="s">
        <v>96</v>
      </c>
      <c r="B10" s="130" t="s">
        <v>95</v>
      </c>
      <c r="C10" s="256">
        <v>1</v>
      </c>
      <c r="D10" s="256"/>
      <c r="E10" s="256"/>
      <c r="F10" s="256"/>
      <c r="G10" s="127"/>
    </row>
    <row r="11" spans="1:7" s="46" customFormat="1" ht="61.5" customHeight="1">
      <c r="A11" s="129" t="s">
        <v>94</v>
      </c>
      <c r="B11" s="130" t="s">
        <v>66</v>
      </c>
      <c r="C11" s="256" t="s">
        <v>187</v>
      </c>
      <c r="D11" s="256"/>
      <c r="E11" s="256"/>
      <c r="F11" s="256"/>
      <c r="G11" s="127"/>
    </row>
    <row r="12" spans="1:7" s="46" customFormat="1" ht="31.5" customHeight="1">
      <c r="A12" s="131" t="s">
        <v>45</v>
      </c>
      <c r="B12" s="132" t="s">
        <v>92</v>
      </c>
      <c r="C12" s="257" t="s">
        <v>187</v>
      </c>
      <c r="D12" s="257"/>
      <c r="E12" s="257"/>
      <c r="F12" s="257"/>
      <c r="G12" s="127"/>
    </row>
    <row r="13" spans="1:7" s="46" customFormat="1" ht="31.5" customHeight="1">
      <c r="A13" s="131" t="s">
        <v>46</v>
      </c>
      <c r="B13" s="132" t="s">
        <v>92</v>
      </c>
      <c r="C13" s="257" t="s">
        <v>187</v>
      </c>
      <c r="D13" s="257"/>
      <c r="E13" s="257"/>
      <c r="F13" s="257"/>
      <c r="G13" s="128"/>
    </row>
    <row r="14" spans="1:7" s="46" customFormat="1" ht="31.5" customHeight="1">
      <c r="A14" s="131" t="s">
        <v>47</v>
      </c>
      <c r="B14" s="132" t="s">
        <v>92</v>
      </c>
      <c r="C14" s="257" t="s">
        <v>187</v>
      </c>
      <c r="D14" s="257"/>
      <c r="E14" s="257"/>
      <c r="F14" s="257"/>
      <c r="G14" s="127"/>
    </row>
    <row r="15" spans="1:7" s="46" customFormat="1" ht="31.5" customHeight="1">
      <c r="A15" s="131" t="s">
        <v>93</v>
      </c>
      <c r="B15" s="132" t="s">
        <v>92</v>
      </c>
      <c r="C15" s="257" t="s">
        <v>187</v>
      </c>
      <c r="D15" s="257"/>
      <c r="E15" s="257"/>
      <c r="F15" s="257"/>
      <c r="G15" s="127"/>
    </row>
    <row r="16" spans="1:7" s="46" customFormat="1" ht="36.75" customHeight="1">
      <c r="A16" s="129" t="s">
        <v>91</v>
      </c>
      <c r="B16" s="133" t="s">
        <v>89</v>
      </c>
      <c r="C16" s="256">
        <v>0.06613</v>
      </c>
      <c r="D16" s="256"/>
      <c r="E16" s="256"/>
      <c r="F16" s="256"/>
      <c r="G16" s="63"/>
    </row>
    <row r="17" spans="1:7" s="46" customFormat="1" ht="36.75" customHeight="1">
      <c r="A17" s="129" t="s">
        <v>90</v>
      </c>
      <c r="B17" s="133" t="s">
        <v>89</v>
      </c>
      <c r="C17" s="256">
        <v>0.03283</v>
      </c>
      <c r="D17" s="256"/>
      <c r="E17" s="256"/>
      <c r="F17" s="256"/>
      <c r="G17" s="63"/>
    </row>
    <row r="18" spans="1:7" s="46" customFormat="1" ht="33.75" customHeight="1">
      <c r="A18" s="129" t="s">
        <v>88</v>
      </c>
      <c r="B18" s="133" t="s">
        <v>82</v>
      </c>
      <c r="C18" s="257" t="s">
        <v>187</v>
      </c>
      <c r="D18" s="257"/>
      <c r="E18" s="257"/>
      <c r="F18" s="257"/>
      <c r="G18" s="63"/>
    </row>
    <row r="19" spans="1:7" s="46" customFormat="1" ht="33.75" customHeight="1">
      <c r="A19" s="129" t="s">
        <v>87</v>
      </c>
      <c r="B19" s="133" t="s">
        <v>82</v>
      </c>
      <c r="C19" s="256">
        <v>1</v>
      </c>
      <c r="D19" s="256"/>
      <c r="E19" s="256"/>
      <c r="F19" s="256"/>
      <c r="G19" s="63"/>
    </row>
    <row r="20" spans="1:7" s="46" customFormat="1" ht="33.75" customHeight="1">
      <c r="A20" s="129" t="s">
        <v>86</v>
      </c>
      <c r="B20" s="133" t="s">
        <v>82</v>
      </c>
      <c r="C20" s="256">
        <v>1</v>
      </c>
      <c r="D20" s="256"/>
      <c r="E20" s="256"/>
      <c r="F20" s="256"/>
      <c r="G20" s="63"/>
    </row>
    <row r="21" spans="1:7" s="46" customFormat="1" ht="76.5" customHeight="1" hidden="1">
      <c r="A21" s="129" t="s">
        <v>48</v>
      </c>
      <c r="B21" s="133" t="s">
        <v>82</v>
      </c>
      <c r="C21" s="256" t="s">
        <v>187</v>
      </c>
      <c r="D21" s="256"/>
      <c r="E21" s="256"/>
      <c r="F21" s="256"/>
      <c r="G21" s="63"/>
    </row>
    <row r="22" spans="1:7" s="46" customFormat="1" ht="47.25" customHeight="1">
      <c r="A22" s="129" t="s">
        <v>85</v>
      </c>
      <c r="B22" s="133" t="s">
        <v>82</v>
      </c>
      <c r="C22" s="256">
        <v>0</v>
      </c>
      <c r="D22" s="256"/>
      <c r="E22" s="256"/>
      <c r="F22" s="256"/>
      <c r="G22" s="127"/>
    </row>
    <row r="23" spans="1:7" s="46" customFormat="1" ht="47.25" customHeight="1">
      <c r="A23" s="129" t="s">
        <v>84</v>
      </c>
      <c r="B23" s="133" t="s">
        <v>82</v>
      </c>
      <c r="C23" s="256" t="s">
        <v>187</v>
      </c>
      <c r="D23" s="256"/>
      <c r="E23" s="256"/>
      <c r="F23" s="256"/>
      <c r="G23" s="127"/>
    </row>
    <row r="24" spans="1:7" s="46" customFormat="1" ht="47.25" customHeight="1">
      <c r="A24" s="129" t="s">
        <v>83</v>
      </c>
      <c r="B24" s="133" t="s">
        <v>82</v>
      </c>
      <c r="C24" s="256">
        <v>0</v>
      </c>
      <c r="D24" s="256"/>
      <c r="E24" s="256"/>
      <c r="F24" s="256"/>
      <c r="G24" s="63"/>
    </row>
    <row r="28" spans="1:7" s="45" customFormat="1" ht="15.75">
      <c r="A28" s="263" t="s">
        <v>185</v>
      </c>
      <c r="B28" s="263"/>
      <c r="C28" s="263"/>
      <c r="D28" s="263"/>
      <c r="E28" s="263"/>
      <c r="F28" s="263"/>
      <c r="G28" s="118"/>
    </row>
    <row r="29" spans="1:7" s="43" customFormat="1" ht="13.5" customHeight="1">
      <c r="A29" s="264" t="s">
        <v>186</v>
      </c>
      <c r="B29" s="264"/>
      <c r="C29" s="264"/>
      <c r="D29" s="265" t="s">
        <v>186</v>
      </c>
      <c r="E29" s="265"/>
      <c r="F29" s="265"/>
      <c r="G29" s="44"/>
    </row>
    <row r="30" ht="3" customHeight="1"/>
  </sheetData>
  <sheetProtection/>
  <mergeCells count="27">
    <mergeCell ref="A28:C28"/>
    <mergeCell ref="D28:F28"/>
    <mergeCell ref="A29:C29"/>
    <mergeCell ref="D29:F29"/>
    <mergeCell ref="A3:F3"/>
    <mergeCell ref="A4:F4"/>
    <mergeCell ref="C5:F5"/>
    <mergeCell ref="C13:F13"/>
    <mergeCell ref="C12:F12"/>
    <mergeCell ref="C7:F7"/>
    <mergeCell ref="A1:F1"/>
    <mergeCell ref="C10:F10"/>
    <mergeCell ref="C8:F8"/>
    <mergeCell ref="C6:F6"/>
    <mergeCell ref="C9:F9"/>
    <mergeCell ref="C23:F23"/>
    <mergeCell ref="C21:F21"/>
    <mergeCell ref="C22:F22"/>
    <mergeCell ref="C11:F11"/>
    <mergeCell ref="C18:F18"/>
    <mergeCell ref="C24:F24"/>
    <mergeCell ref="C14:F14"/>
    <mergeCell ref="C15:F15"/>
    <mergeCell ref="C19:F19"/>
    <mergeCell ref="C20:F20"/>
    <mergeCell ref="C16:F16"/>
    <mergeCell ref="C17:F17"/>
  </mergeCells>
  <printOptions/>
  <pageMargins left="1.3779527559055118" right="0.5905511811023623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Дубовский Сергей Михайлович</cp:lastModifiedBy>
  <cp:lastPrinted>2021-03-28T09:29:51Z</cp:lastPrinted>
  <dcterms:created xsi:type="dcterms:W3CDTF">2017-04-14T05:43:18Z</dcterms:created>
  <dcterms:modified xsi:type="dcterms:W3CDTF">2021-03-28T09:42:03Z</dcterms:modified>
  <cp:category/>
  <cp:version/>
  <cp:contentType/>
  <cp:contentStatus/>
</cp:coreProperties>
</file>