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625" activeTab="5"/>
  </bookViews>
  <sheets>
    <sheet name="Титул" sheetId="1" r:id="rId1"/>
    <sheet name="1.1" sheetId="2" r:id="rId2"/>
    <sheet name="1.2" sheetId="3" r:id="rId3"/>
    <sheet name="1.3" sheetId="4" r:id="rId4"/>
    <sheet name="1.9" sheetId="5" state="hidden" r:id="rId5"/>
    <sheet name="3.1" sheetId="6" r:id="rId6"/>
    <sheet name="3.2" sheetId="7" r:id="rId7"/>
    <sheet name="3.3" sheetId="8" r:id="rId8"/>
    <sheet name="4.1" sheetId="9" r:id="rId9"/>
    <sheet name="4.2" sheetId="10" r:id="rId10"/>
    <sheet name="8.1." sheetId="11" r:id="rId11"/>
    <sheet name="8.1" sheetId="12" state="hidden" r:id="rId12"/>
    <sheet name="8.1.1" sheetId="13" r:id="rId13"/>
    <sheet name="8.3" sheetId="14" r:id="rId14"/>
  </sheets>
  <definedNames>
    <definedName name="_xlfn.SUMIFS" hidden="1">#NAME?</definedName>
    <definedName name="TABLE" localSheetId="3">'1.3'!#REF!</definedName>
    <definedName name="TABLE" localSheetId="4">'1.9'!#REF!</definedName>
    <definedName name="TABLE" localSheetId="8">'4.1'!#REF!</definedName>
    <definedName name="TABLE" localSheetId="9">'4.2'!#REF!</definedName>
    <definedName name="TABLE" localSheetId="11">'8.1'!#REF!</definedName>
    <definedName name="TABLE" localSheetId="12">'8.1.1'!#REF!</definedName>
    <definedName name="TABLE" localSheetId="13">'8.3'!#REF!</definedName>
    <definedName name="TABLE_2" localSheetId="3">'1.3'!#REF!</definedName>
    <definedName name="TABLE_2" localSheetId="4">'1.9'!#REF!</definedName>
    <definedName name="TABLE_2" localSheetId="8">'4.1'!#REF!</definedName>
    <definedName name="TABLE_2" localSheetId="9">'4.2'!#REF!</definedName>
    <definedName name="TABLE_2" localSheetId="11">'8.1'!#REF!</definedName>
    <definedName name="TABLE_2" localSheetId="12">'8.1.1'!#REF!</definedName>
    <definedName name="TABLE_2" localSheetId="13">'8.3'!#REF!</definedName>
    <definedName name="_xlnm.Print_Titles" localSheetId="8">'4.1'!$5:$5</definedName>
    <definedName name="_xlnm.Print_Titles" localSheetId="13">'8.3'!$8:$8</definedName>
    <definedName name="_xlnm.Print_Area" localSheetId="3">'1.3'!$A$1:$BE$17</definedName>
    <definedName name="_xlnm.Print_Area" localSheetId="4">'1.9'!$A$1:$CZ$26</definedName>
    <definedName name="_xlnm.Print_Area" localSheetId="5">'3.1'!$A$1:$CV$17</definedName>
    <definedName name="_xlnm.Print_Area" localSheetId="6">'3.2'!$A$1:$CZ$18</definedName>
    <definedName name="_xlnm.Print_Area" localSheetId="7">'3.3'!$A$1:$CY$20</definedName>
    <definedName name="_xlnm.Print_Area" localSheetId="8">'4.1'!$A$1:$F$29</definedName>
    <definedName name="_xlnm.Print_Area" localSheetId="9">'4.2'!$A$2:$CZ$26</definedName>
    <definedName name="_xlnm.Print_Area" localSheetId="11">'8.1'!$A$1:$AA$36</definedName>
    <definedName name="_xlnm.Print_Area" localSheetId="12">'8.1.1'!$A$1:$EX$20</definedName>
    <definedName name="_xlnm.Print_Area" localSheetId="13">'8.3'!$A$1:$C$31</definedName>
  </definedNames>
  <calcPr fullCalcOnLoad="1"/>
</workbook>
</file>

<file path=xl/sharedStrings.xml><?xml version="1.0" encoding="utf-8"?>
<sst xmlns="http://schemas.openxmlformats.org/spreadsheetml/2006/main" count="799" uniqueCount="321">
  <si>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</si>
  <si>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</si>
  <si>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</si>
  <si>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</si>
  <si>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</si>
  <si>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</si>
  <si>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</si>
  <si>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</si>
  <si>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</si>
  <si>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</si>
  <si>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</si>
  <si>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</si>
  <si>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</si>
  <si>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</si>
  <si>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</si>
  <si>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</si>
  <si>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</si>
  <si>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</si>
  <si>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</si>
  <si>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</si>
  <si>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</si>
  <si>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</si>
  <si>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</si>
  <si>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</si>
  <si>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</si>
  <si>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</si>
  <si>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</si>
  <si>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</si>
  <si>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</si>
  <si>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</si>
  <si>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</si>
  <si>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</si>
  <si>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</si>
  <si>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</si>
  <si>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</si>
  <si>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</si>
  <si>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</si>
  <si>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</si>
  <si>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</si>
  <si>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</si>
  <si>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</si>
  <si>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</si>
  <si>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</si>
  <si>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</si>
  <si>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</si>
  <si>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</si>
  <si>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</si>
  <si>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</si>
  <si>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</si>
  <si>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№
п/п</t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</si>
  <si>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</si>
  <si>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</si>
  <si>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</si>
  <si>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</si>
  <si>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</si>
  <si>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</si>
  <si>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Должность</t>
  </si>
  <si>
    <t>Ф.И.О.</t>
  </si>
  <si>
    <t>Подпись</t>
  </si>
  <si>
    <t>5</t>
  </si>
  <si>
    <t>11</t>
  </si>
  <si>
    <t>АО "ММРП"</t>
  </si>
  <si>
    <t>ТП</t>
  </si>
  <si>
    <t>ФТП-1</t>
  </si>
  <si>
    <t>ФТП-2</t>
  </si>
  <si>
    <t>Акционерное общество «Мурманский морской рыбный порт»</t>
  </si>
  <si>
    <t>Количество, десятки шт. 
(без округления)</t>
  </si>
  <si>
    <t>ТП-1</t>
  </si>
  <si>
    <t>ТП-174</t>
  </si>
  <si>
    <t>КЛ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</si>
  <si>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</si>
  <si>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</si>
  <si>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</si>
  <si>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</si>
  <si>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</si>
  <si>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</si>
  <si>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</si>
  <si>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</si>
  <si>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</si>
  <si>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</si>
  <si>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</si>
  <si>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</si>
  <si>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</si>
  <si>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</si>
  <si>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</si>
  <si>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</si>
  <si>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</si>
  <si>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</si>
  <si>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1</t>
  </si>
  <si>
    <t>№ формулы (пункта) методических указаний</t>
  </si>
  <si>
    <t>Наименование сетевой организации (подразделения/филиала)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</si>
  <si>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</si>
  <si>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</si>
  <si>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</si>
  <si>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</si>
  <si>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</si>
  <si>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</si>
  <si>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</si>
  <si>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</si>
  <si>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</si>
  <si>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</si>
  <si>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</si>
  <si>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</si>
  <si>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</si>
  <si>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</si>
  <si>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</si>
  <si>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</si>
  <si>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НН (до 1 кВ), шт.</t>
  </si>
  <si>
    <t>1.4</t>
  </si>
  <si>
    <t>СН-2 (6 - 20 кВ), шт.</t>
  </si>
  <si>
    <t>1.3</t>
  </si>
  <si>
    <t>СН-1 (35 кВ), шт.</t>
  </si>
  <si>
    <t>1.2</t>
  </si>
  <si>
    <t>ВН (110 кВ и выше), шт.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</si>
  <si>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</si>
  <si>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Наименование 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</si>
  <si>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</si>
  <si>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</si>
  <si>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</si>
  <si>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</si>
  <si>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</si>
  <si>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</si>
  <si>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</si>
  <si>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</si>
  <si>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</si>
  <si>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</si>
  <si>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</si>
  <si>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</si>
  <si>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</si>
  <si>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…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</si>
  <si>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</si>
  <si>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</si>
  <si>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</si>
  <si>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</si>
  <si>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</si>
  <si>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</si>
  <si>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</si>
  <si>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</si>
  <si>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</si>
  <si>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</si>
  <si>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</si>
  <si>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</si>
  <si>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</si>
  <si>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</si>
  <si>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</si>
  <si>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</si>
  <si>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</si>
  <si>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</si>
  <si>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</si>
  <si>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</si>
  <si>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</si>
  <si>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</si>
  <si>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</si>
  <si>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</si>
  <si>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</si>
  <si>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</si>
  <si>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</si>
  <si>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</si>
  <si>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</si>
  <si>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</si>
  <si>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</si>
  <si>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</si>
  <si>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</si>
  <si>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</si>
  <si>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6 (6.3)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</si>
  <si>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</si>
  <si>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 соответствии с заключенными договорами по передаче электрической энергии</t>
  </si>
  <si>
    <t>сумма по столбцу 13 Формы 8.1 и деленная на значение пункта 1 Формы 8.3                                 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</si>
  <si>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</si>
  <si>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</si>
  <si>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 При этом учитываются только те события, по которым значения в столбце 8 равны "В", а в столбце 27 равны 1</t>
  </si>
  <si>
    <t>Акционерное общество "Мурманский морской рыбный порт"</t>
  </si>
  <si>
    <t xml:space="preserve">         Должность                                                                                             Ф.И.О.                                                                подпись                         </t>
  </si>
  <si>
    <t>__</t>
  </si>
  <si>
    <t xml:space="preserve">Форма 8.3. Расчет индикативного показателя уровня надежности оказываемых услуг для территориальных сетевых организаций </t>
  </si>
  <si>
    <t xml:space="preserve">         Форма 4.1. Показатели уровня надежности и уровня качества
                   оказываемых услуг сетевой организации
</t>
  </si>
  <si>
    <t>ТП-19</t>
  </si>
  <si>
    <t>Пens</t>
  </si>
  <si>
    <t>Пsaidi</t>
  </si>
  <si>
    <t>Пsaifi</t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</si>
  <si>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</si>
  <si>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</si>
  <si>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</si>
  <si>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</si>
  <si>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</si>
  <si>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</si>
  <si>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Акционерное Общество "Мурманский морской рыбный порт"</t>
  </si>
  <si>
    <t>НН 
(ниже 1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</si>
  <si>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</si>
  <si>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</si>
  <si>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</si>
  <si>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</si>
  <si>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</si>
  <si>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</si>
  <si>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</si>
  <si>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</si>
  <si>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</si>
  <si>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</si>
  <si>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</si>
  <si>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</si>
  <si>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№ п/п</t>
  </si>
  <si>
    <t xml:space="preserve"> года</t>
  </si>
  <si>
    <t>месяц</t>
  </si>
  <si>
    <t xml:space="preserve">Форма 8.1.1. Ведомость присоединений потребителей услуг сетевой организации (наименование) за </t>
  </si>
  <si>
    <t>ЦРП</t>
  </si>
  <si>
    <t>Итого за 2021 год</t>
  </si>
  <si>
    <t>ПС-5</t>
  </si>
  <si>
    <t xml:space="preserve">ПС-301 </t>
  </si>
  <si>
    <t>Ф-7</t>
  </si>
  <si>
    <t>Ф-28</t>
  </si>
  <si>
    <t>ПС5</t>
  </si>
  <si>
    <t>ПС-57</t>
  </si>
  <si>
    <t>Ф-15, Ф-22</t>
  </si>
  <si>
    <t>Ф-10, Ф-15</t>
  </si>
  <si>
    <t>Ф-18</t>
  </si>
  <si>
    <t>Ф-9, Ф-16</t>
  </si>
  <si>
    <t>АО "ММРП" за 2022 год</t>
  </si>
  <si>
    <t>КТПН</t>
  </si>
  <si>
    <t>10,00 2022.01.28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</si>
  <si>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</si>
  <si>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</si>
  <si>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</si>
  <si>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</si>
  <si>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</si>
  <si>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</si>
  <si>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</si>
  <si>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</si>
  <si>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</si>
  <si>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</si>
  <si>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</si>
  <si>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</si>
  <si>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</si>
  <si>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-</t>
  </si>
  <si>
    <t>7</t>
  </si>
  <si>
    <t>Номер группы (m) территориальной 
сетевой организации по показателю
Пsaifi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</si>
  <si>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</si>
  <si>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</si>
  <si>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</si>
  <si>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</si>
  <si>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Ф.15,Ф.22,Ф.28</t>
  </si>
  <si>
    <t>05,20 2022.02.27</t>
  </si>
  <si>
    <t>05,40 2022.02.27</t>
  </si>
  <si>
    <t>КЛ 6 (6.3) кВ Ф. 15;КЛ 6 (6.3) кВ Ф.22;КЛ 6 (6.3) кВ Ф.28</t>
  </si>
  <si>
    <t>27.02.2022 2</t>
  </si>
  <si>
    <t>3.4.9.1</t>
  </si>
  <si>
    <t>05,23 2022.02.27</t>
  </si>
  <si>
    <t>КЛ 6 (6.3) кВ Ф.10</t>
  </si>
  <si>
    <t>27.02.2022 1</t>
  </si>
  <si>
    <t>ТП-5</t>
  </si>
  <si>
    <t>ТП-5 Т-1 РУ 6/0,4</t>
  </si>
  <si>
    <t>09,30 2022.03.25</t>
  </si>
  <si>
    <t>ТП-1 РУ-6 6кВ яч.10</t>
  </si>
  <si>
    <t>11,00 2022.03.17</t>
  </si>
  <si>
    <t>ТП-7</t>
  </si>
  <si>
    <t>10,00 2022.03.05</t>
  </si>
  <si>
    <t>ПС-57 Ф.10</t>
  </si>
  <si>
    <t>03,25 2022.04.20</t>
  </si>
  <si>
    <t>03,26 2022.04.20</t>
  </si>
  <si>
    <t>б/н от 20.04.2022</t>
  </si>
  <si>
    <t>3.4.7.4</t>
  </si>
  <si>
    <t>4.12</t>
  </si>
  <si>
    <t>ТП-4</t>
  </si>
  <si>
    <t>07,35 2022.06.25</t>
  </si>
  <si>
    <t>07,40 2022.06.25</t>
  </si>
  <si>
    <t>27.06.2022</t>
  </si>
  <si>
    <t>3.4.14</t>
  </si>
  <si>
    <t>КЛ 6 кВ ф. ТП-12</t>
  </si>
  <si>
    <t>11,33 2022.08.22</t>
  </si>
  <si>
    <t>12,02 2022.08.22</t>
  </si>
  <si>
    <t>ТП 6 (6.3) кВ ТП-12;ТП 6 (6.3) кВ КТПН-400</t>
  </si>
  <si>
    <t>запись в оперативном журнале б/н от 22.08.22 2022-08-22</t>
  </si>
  <si>
    <t>3.4.8</t>
  </si>
  <si>
    <t>Генеральный директр                                                                          Э.В. Малашенков</t>
  </si>
  <si>
    <t xml:space="preserve">         Должность                                                                                                                 подпись                                                                                               Ф.И.О.                                                       </t>
  </si>
  <si>
    <t>Генеральный директор</t>
  </si>
  <si>
    <t xml:space="preserve">                                                Э.В. Малашенков</t>
  </si>
  <si>
    <t>подпись                                                     Ф.И.О.</t>
  </si>
  <si>
    <t>Э.В. Малашенков</t>
  </si>
  <si>
    <t xml:space="preserve">                (должность)                                                                     подпись</t>
  </si>
  <si>
    <t>Генеральный диретор                                                       Э.В. Малашенков</t>
  </si>
  <si>
    <t xml:space="preserve">         Должность                                                                               Подпись                                                                          Ф.И.О.                                                                 </t>
  </si>
  <si>
    <t xml:space="preserve">РАСЧЕТ УРОВНЯ НАДЕЖНОСТИ И КАЧЕСТВА ПОСТАВЛЯЕМЫХ
ТОВАРОВ И ОКАЗЫВАЕМЫХ УСЛУГ                                                                       за 2022 год
</t>
  </si>
  <si>
    <t>2023 год</t>
  </si>
  <si>
    <t>2022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</si>
  <si>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2022 год</t>
  </si>
  <si>
    <t>АО «Мурманский морской рыбный порт»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</si>
  <si>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</si>
  <si>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</si>
  <si>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</si>
  <si>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</si>
  <si>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</si>
  <si>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</si>
  <si>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</si>
  <si>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 xml:space="preserve">ТП-1 </t>
  </si>
  <si>
    <t>10,00 2022.04.07</t>
  </si>
  <si>
    <t>11,30 2022.04.22</t>
  </si>
  <si>
    <t>10,00 2022.05.19</t>
  </si>
  <si>
    <t>РП</t>
  </si>
  <si>
    <t>РП-8</t>
  </si>
  <si>
    <t>0.38</t>
  </si>
  <si>
    <t>10,30 2022.05.22</t>
  </si>
  <si>
    <t>ТП-6</t>
  </si>
  <si>
    <t>11,30 2022.05.27</t>
  </si>
  <si>
    <t>09,00 2022.06.27</t>
  </si>
  <si>
    <t>09,00 2022.06.29</t>
  </si>
  <si>
    <t>10,00 2022.07.22</t>
  </si>
  <si>
    <t>ТП-12</t>
  </si>
  <si>
    <t>09,00 2022.08.26</t>
  </si>
  <si>
    <t>11,33 2022.09.20</t>
  </si>
  <si>
    <t>09,00 2022.09.28</t>
  </si>
  <si>
    <t>09,00 2022.10.28</t>
  </si>
  <si>
    <t>09,00 2022.11.22</t>
  </si>
  <si>
    <t>ТП-3</t>
  </si>
  <si>
    <t>09,00 2022.11.28</t>
  </si>
  <si>
    <t>09,00 2022.12.23</t>
  </si>
  <si>
    <t>09,00 2022.12.25</t>
  </si>
  <si>
    <t>ТП-10</t>
  </si>
  <si>
    <t>09,00 2022.12.27</t>
  </si>
  <si>
    <t>2022 г.</t>
  </si>
  <si>
    <t>за 2022</t>
  </si>
  <si>
    <t xml:space="preserve">           электросетевой организации за 2022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</si>
</sst>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  <numFmt numFmtId="186" formatCode="0.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indexed="10"/>
      <name val="Arial Narrow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59" fillId="0" borderId="0">
      <alignment/>
      <protection/>
    </xf>
    <xf numFmtId="0" fontId="1" fillId="0" borderId="0" applyFill="0" applyProtection="0">
      <alignment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vertical="top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top"/>
      <protection/>
    </xf>
    <xf numFmtId="0" fontId="4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3" fillId="0" borderId="18" xfId="52" applyFont="1" applyBorder="1" applyAlignment="1">
      <alignment horizontal="left" vertical="top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49" fontId="3" fillId="0" borderId="16" xfId="52" applyNumberFormat="1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49" fontId="3" fillId="0" borderId="14" xfId="52" applyNumberFormat="1" applyFont="1" applyBorder="1" applyAlignment="1">
      <alignment horizontal="left" vertical="top"/>
      <protection/>
    </xf>
    <xf numFmtId="0" fontId="3" fillId="0" borderId="13" xfId="52" applyFont="1" applyBorder="1" applyAlignment="1">
      <alignment horizontal="left" vertical="top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left" vertical="top"/>
      <protection/>
    </xf>
    <xf numFmtId="0" fontId="3" fillId="0" borderId="19" xfId="52" applyFont="1" applyBorder="1" applyAlignment="1">
      <alignment horizontal="left" vertical="top"/>
      <protection/>
    </xf>
    <xf numFmtId="49" fontId="3" fillId="0" borderId="20" xfId="52" applyNumberFormat="1" applyFont="1" applyBorder="1" applyAlignment="1">
      <alignment horizontal="left" vertical="top"/>
      <protection/>
    </xf>
    <xf numFmtId="0" fontId="3" fillId="0" borderId="0" xfId="52" applyFont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49" fontId="2" fillId="0" borderId="21" xfId="52" applyNumberFormat="1" applyFont="1" applyBorder="1" applyAlignment="1">
      <alignment horizontal="center" vertical="center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0" fontId="11" fillId="0" borderId="22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/>
      <protection/>
    </xf>
    <xf numFmtId="49" fontId="2" fillId="0" borderId="23" xfId="52" applyNumberFormat="1" applyFont="1" applyFill="1" applyBorder="1" applyAlignment="1">
      <alignment horizontal="center" vertical="center"/>
      <protection/>
    </xf>
    <xf numFmtId="0" fontId="11" fillId="0" borderId="26" xfId="52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15" fillId="0" borderId="21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Fill="1" applyBorder="1" applyAlignment="1">
      <alignment horizontal="center" vertical="center"/>
      <protection/>
    </xf>
    <xf numFmtId="0" fontId="2" fillId="0" borderId="21" xfId="52" applyNumberFormat="1" applyFont="1" applyBorder="1" applyAlignment="1">
      <alignment horizontal="center" vertical="center"/>
      <protection/>
    </xf>
    <xf numFmtId="181" fontId="15" fillId="0" borderId="21" xfId="52" applyNumberFormat="1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6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/>
      <protection/>
    </xf>
    <xf numFmtId="0" fontId="7" fillId="0" borderId="0" xfId="52" applyFont="1" applyBorder="1" applyAlignment="1">
      <alignment vertical="top"/>
      <protection/>
    </xf>
    <xf numFmtId="0" fontId="4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vertical="top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174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75" fontId="10" fillId="0" borderId="0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center" wrapText="1"/>
      <protection/>
    </xf>
    <xf numFmtId="49" fontId="7" fillId="0" borderId="21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top"/>
      <protection/>
    </xf>
    <xf numFmtId="49" fontId="7" fillId="0" borderId="21" xfId="52" applyNumberFormat="1" applyFont="1" applyBorder="1" applyAlignment="1">
      <alignment horizontal="center" vertical="top" wrapText="1"/>
      <protection/>
    </xf>
    <xf numFmtId="49" fontId="7" fillId="0" borderId="21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top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23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Border="1" applyAlignment="1">
      <alignment horizontal="center" vertical="center"/>
      <protection/>
    </xf>
    <xf numFmtId="0" fontId="15" fillId="0" borderId="16" xfId="52" applyNumberFormat="1" applyFont="1" applyFill="1" applyBorder="1" applyAlignment="1">
      <alignment horizontal="center" vertical="center"/>
      <protection/>
    </xf>
    <xf numFmtId="49" fontId="15" fillId="0" borderId="21" xfId="52" applyNumberFormat="1" applyFont="1" applyBorder="1" applyAlignment="1">
      <alignment horizontal="center" vertical="center"/>
      <protection/>
    </xf>
    <xf numFmtId="0" fontId="67" fillId="0" borderId="0" xfId="0" applyFont="1" applyAlignment="1">
      <alignment/>
    </xf>
    <xf numFmtId="0" fontId="68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7" fillId="0" borderId="0" xfId="52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/>
      <protection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75" fontId="3" fillId="0" borderId="0" xfId="0" applyNumberFormat="1" applyFont="1" applyBorder="1" applyAlignment="1">
      <alignment horizontal="center" vertical="center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11" fillId="0" borderId="29" xfId="52" applyFont="1" applyBorder="1" applyAlignment="1">
      <alignment horizontal="center" vertical="center"/>
      <protection/>
    </xf>
    <xf numFmtId="0" fontId="17" fillId="0" borderId="0" xfId="0" applyNumberFormat="1" applyFont="1" applyBorder="1" applyAlignment="1">
      <alignment horizontal="center" vertical="top"/>
    </xf>
    <xf numFmtId="0" fontId="2" fillId="0" borderId="14" xfId="52" applyFont="1" applyFill="1" applyBorder="1" applyAlignment="1">
      <alignment horizontal="center" vertical="center" wrapText="1"/>
      <protection/>
    </xf>
    <xf numFmtId="180" fontId="66" fillId="0" borderId="0" xfId="52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31" xfId="52" applyFont="1" applyBorder="1" applyAlignment="1">
      <alignment horizontal="center" vertical="center" wrapText="1"/>
      <protection/>
    </xf>
    <xf numFmtId="49" fontId="3" fillId="0" borderId="32" xfId="52" applyNumberFormat="1" applyFont="1" applyBorder="1" applyAlignment="1">
      <alignment vertical="center"/>
      <protection/>
    </xf>
    <xf numFmtId="49" fontId="3" fillId="0" borderId="33" xfId="52" applyNumberFormat="1" applyFont="1" applyBorder="1" applyAlignment="1">
      <alignment vertical="center" wrapText="1"/>
      <protection/>
    </xf>
    <xf numFmtId="0" fontId="0" fillId="0" borderId="21" xfId="53" applyFont="1" applyFill="1" applyBorder="1" applyAlignment="1">
      <alignment horizontal="left" vertical="top" wrapText="1"/>
      <protection/>
    </xf>
    <xf numFmtId="0" fontId="0" fillId="0" borderId="16" xfId="53" applyFont="1" applyFill="1" applyBorder="1" applyAlignment="1">
      <alignment horizontal="left" vertical="top" wrapText="1"/>
      <protection/>
    </xf>
    <xf numFmtId="0" fontId="69" fillId="0" borderId="17" xfId="52" applyFont="1" applyFill="1" applyBorder="1" applyAlignment="1">
      <alignment horizontal="left" vertical="center" wrapText="1"/>
      <protection/>
    </xf>
    <xf numFmtId="0" fontId="0" fillId="0" borderId="17" xfId="53" applyFont="1" applyFill="1" applyBorder="1" applyAlignment="1">
      <alignment horizontal="left" vertical="top" wrapText="1"/>
      <protection/>
    </xf>
    <xf numFmtId="0" fontId="0" fillId="0" borderId="18" xfId="53" applyFont="1" applyFill="1" applyBorder="1" applyAlignment="1">
      <alignment horizontal="left" vertical="top" wrapText="1"/>
      <protection/>
    </xf>
    <xf numFmtId="0" fontId="3" fillId="0" borderId="16" xfId="52" applyFont="1" applyBorder="1" applyAlignment="1">
      <alignment horizontal="left" vertical="top"/>
      <protection/>
    </xf>
    <xf numFmtId="0" fontId="1" fillId="0" borderId="34" xfId="54" applyFill="1" applyBorder="1" applyAlignment="1" applyProtection="1">
      <alignment horizontal="left" vertical="top" wrapText="1"/>
      <protection/>
    </xf>
    <xf numFmtId="14" fontId="1" fillId="0" borderId="34" xfId="54" applyNumberFormat="1" applyFill="1" applyBorder="1" applyAlignment="1" applyProtection="1">
      <alignment horizontal="left" vertical="top" wrapText="1"/>
      <protection/>
    </xf>
    <xf numFmtId="0" fontId="1" fillId="0" borderId="35" xfId="54" applyFill="1" applyBorder="1" applyAlignment="1" applyProtection="1">
      <alignment horizontal="left" vertical="top" wrapText="1"/>
      <protection/>
    </xf>
    <xf numFmtId="14" fontId="1" fillId="0" borderId="35" xfId="54" applyNumberFormat="1" applyFill="1" applyBorder="1" applyAlignment="1" applyProtection="1">
      <alignment horizontal="left" vertical="top" wrapText="1"/>
      <protection/>
    </xf>
    <xf numFmtId="0" fontId="1" fillId="0" borderId="21" xfId="54" applyFill="1" applyBorder="1" applyAlignment="1" applyProtection="1">
      <alignment horizontal="left" vertical="top" wrapText="1"/>
      <protection/>
    </xf>
    <xf numFmtId="0" fontId="1" fillId="0" borderId="23" xfId="54" applyFill="1" applyBorder="1" applyAlignment="1" applyProtection="1">
      <alignment horizontal="left" vertical="top" wrapText="1"/>
      <protection/>
    </xf>
    <xf numFmtId="0" fontId="0" fillId="0" borderId="36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2" fontId="15" fillId="0" borderId="21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vertical="top"/>
      <protection/>
    </xf>
    <xf numFmtId="0" fontId="0" fillId="0" borderId="0" xfId="0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37" xfId="0" applyFill="1" applyBorder="1" applyAlignment="1">
      <alignment horizontal="center" vertical="center" textRotation="90" wrapText="1"/>
    </xf>
    <xf numFmtId="0" fontId="72" fillId="0" borderId="38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left" vertical="top" wrapText="1"/>
    </xf>
    <xf numFmtId="16" fontId="70" fillId="0" borderId="0" xfId="0" applyNumberFormat="1" applyFont="1" applyFill="1" applyAlignment="1">
      <alignment horizontal="left" vertical="top"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17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5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7" fillId="0" borderId="12" xfId="52" applyNumberFormat="1" applyFont="1" applyBorder="1" applyAlignment="1">
      <alignment horizontal="center" vertical="top" wrapText="1"/>
      <protection/>
    </xf>
    <xf numFmtId="0" fontId="17" fillId="0" borderId="0" xfId="52" applyNumberFormat="1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top" wrapText="1"/>
      <protection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13" xfId="52" applyNumberFormat="1" applyFont="1" applyBorder="1" applyAlignment="1">
      <alignment horizontal="center" vertical="top" wrapText="1"/>
      <protection/>
    </xf>
    <xf numFmtId="0" fontId="3" fillId="0" borderId="14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3" fillId="0" borderId="15" xfId="52" applyNumberFormat="1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wrapText="1"/>
      <protection/>
    </xf>
    <xf numFmtId="0" fontId="17" fillId="0" borderId="0" xfId="52" applyFont="1" applyBorder="1" applyAlignment="1">
      <alignment horizontal="center" vertical="top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top"/>
      <protection/>
    </xf>
    <xf numFmtId="0" fontId="10" fillId="0" borderId="11" xfId="52" applyNumberFormat="1" applyFont="1" applyBorder="1" applyAlignment="1">
      <alignment horizontal="center" vertical="center" wrapText="1"/>
      <protection/>
    </xf>
    <xf numFmtId="0" fontId="10" fillId="0" borderId="14" xfId="52" applyNumberFormat="1" applyFont="1" applyBorder="1" applyAlignment="1">
      <alignment horizontal="center" vertical="center" wrapText="1"/>
      <protection/>
    </xf>
    <xf numFmtId="175" fontId="10" fillId="0" borderId="11" xfId="52" applyNumberFormat="1" applyFont="1" applyBorder="1" applyAlignment="1">
      <alignment horizontal="center" vertical="center" wrapText="1"/>
      <protection/>
    </xf>
    <xf numFmtId="175" fontId="10" fillId="0" borderId="14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left" vertical="top" wrapText="1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justify" wrapText="1"/>
      <protection/>
    </xf>
    <xf numFmtId="0" fontId="14" fillId="0" borderId="0" xfId="52" applyFont="1" applyBorder="1" applyAlignment="1">
      <alignment horizontal="justify" wrapText="1"/>
      <protection/>
    </xf>
    <xf numFmtId="49" fontId="3" fillId="0" borderId="11" xfId="52" applyNumberFormat="1" applyFont="1" applyBorder="1" applyAlignment="1">
      <alignment horizontal="center" vertical="top"/>
      <protection/>
    </xf>
    <xf numFmtId="49" fontId="3" fillId="0" borderId="12" xfId="52" applyNumberFormat="1" applyFont="1" applyBorder="1" applyAlignment="1">
      <alignment horizontal="center" vertical="top"/>
      <protection/>
    </xf>
    <xf numFmtId="49" fontId="3" fillId="0" borderId="13" xfId="52" applyNumberFormat="1" applyFont="1" applyBorder="1" applyAlignment="1">
      <alignment horizontal="center" vertical="top"/>
      <protection/>
    </xf>
    <xf numFmtId="49" fontId="3" fillId="0" borderId="14" xfId="52" applyNumberFormat="1" applyFont="1" applyBorder="1" applyAlignment="1">
      <alignment horizontal="center" vertical="top"/>
      <protection/>
    </xf>
    <xf numFmtId="49" fontId="3" fillId="0" borderId="10" xfId="52" applyNumberFormat="1" applyFont="1" applyBorder="1" applyAlignment="1">
      <alignment horizontal="center" vertical="top"/>
      <protection/>
    </xf>
    <xf numFmtId="49" fontId="3" fillId="0" borderId="15" xfId="52" applyNumberFormat="1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left" vertical="top"/>
      <protection/>
    </xf>
    <xf numFmtId="0" fontId="3" fillId="0" borderId="14" xfId="52" applyFont="1" applyBorder="1" applyAlignment="1">
      <alignment horizontal="left" vertical="top"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1" xfId="52" applyNumberFormat="1" applyFont="1" applyBorder="1" applyAlignment="1">
      <alignment horizontal="center" wrapText="1"/>
      <protection/>
    </xf>
    <xf numFmtId="0" fontId="3" fillId="0" borderId="12" xfId="52" applyNumberFormat="1" applyFont="1" applyBorder="1" applyAlignment="1">
      <alignment horizontal="center" wrapText="1"/>
      <protection/>
    </xf>
    <xf numFmtId="0" fontId="3" fillId="0" borderId="13" xfId="52" applyNumberFormat="1" applyFont="1" applyBorder="1" applyAlignment="1">
      <alignment horizontal="center" wrapText="1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13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top"/>
      <protection/>
    </xf>
    <xf numFmtId="49" fontId="3" fillId="0" borderId="21" xfId="52" applyNumberFormat="1" applyFont="1" applyBorder="1" applyAlignment="1">
      <alignment horizontal="center" vertical="top"/>
      <protection/>
    </xf>
    <xf numFmtId="0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23" xfId="52" applyNumberFormat="1" applyFont="1" applyFill="1" applyBorder="1" applyAlignment="1">
      <alignment horizontal="center" vertical="top"/>
      <protection/>
    </xf>
    <xf numFmtId="174" fontId="3" fillId="0" borderId="11" xfId="52" applyNumberFormat="1" applyFont="1" applyBorder="1" applyAlignment="1">
      <alignment horizontal="center" wrapText="1"/>
      <protection/>
    </xf>
    <xf numFmtId="174" fontId="3" fillId="0" borderId="12" xfId="52" applyNumberFormat="1" applyFont="1" applyBorder="1" applyAlignment="1">
      <alignment horizontal="center" wrapText="1"/>
      <protection/>
    </xf>
    <xf numFmtId="174" fontId="3" fillId="0" borderId="13" xfId="52" applyNumberFormat="1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0" fontId="4" fillId="0" borderId="10" xfId="52" applyFont="1" applyFill="1" applyBorder="1" applyAlignment="1">
      <alignment horizontal="left"/>
      <protection/>
    </xf>
    <xf numFmtId="0" fontId="11" fillId="0" borderId="12" xfId="52" applyFont="1" applyBorder="1" applyAlignment="1">
      <alignment horizontal="left" vertical="top"/>
      <protection/>
    </xf>
    <xf numFmtId="0" fontId="11" fillId="0" borderId="0" xfId="52" applyFont="1" applyBorder="1" applyAlignment="1">
      <alignment horizontal="left" vertical="top"/>
      <protection/>
    </xf>
    <xf numFmtId="0" fontId="10" fillId="0" borderId="21" xfId="52" applyFont="1" applyBorder="1" applyAlignment="1">
      <alignment horizontal="center" vertical="top"/>
      <protection/>
    </xf>
    <xf numFmtId="0" fontId="10" fillId="0" borderId="21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175" fontId="10" fillId="0" borderId="21" xfId="52" applyNumberFormat="1" applyFont="1" applyFill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0" fontId="10" fillId="0" borderId="11" xfId="52" applyFont="1" applyBorder="1" applyAlignment="1" quotePrefix="1">
      <alignment horizontal="center" vertical="center" wrapText="1"/>
      <protection/>
    </xf>
    <xf numFmtId="0" fontId="10" fillId="0" borderId="12" xfId="52" applyFont="1" applyBorder="1" applyAlignment="1" quotePrefix="1">
      <alignment horizontal="center" vertical="center" wrapText="1"/>
      <protection/>
    </xf>
    <xf numFmtId="0" fontId="10" fillId="0" borderId="14" xfId="52" applyFont="1" applyBorder="1" applyAlignment="1" quotePrefix="1">
      <alignment horizontal="center" vertical="center" wrapText="1"/>
      <protection/>
    </xf>
    <xf numFmtId="0" fontId="10" fillId="0" borderId="10" xfId="52" applyFont="1" applyBorder="1" applyAlignment="1" quotePrefix="1">
      <alignment horizontal="center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 vertical="top"/>
    </xf>
    <xf numFmtId="0" fontId="76" fillId="0" borderId="0" xfId="0" applyFont="1" applyFill="1" applyAlignment="1">
      <alignment horizontal="left" vertical="top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textRotation="90" wrapText="1"/>
    </xf>
    <xf numFmtId="0" fontId="0" fillId="0" borderId="43" xfId="0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center" vertical="center" textRotation="90" wrapText="1"/>
    </xf>
    <xf numFmtId="0" fontId="0" fillId="0" borderId="37" xfId="0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9" fontId="15" fillId="0" borderId="16" xfId="52" applyNumberFormat="1" applyFont="1" applyBorder="1" applyAlignment="1">
      <alignment horizontal="left" vertical="center" wrapText="1"/>
      <protection/>
    </xf>
    <xf numFmtId="49" fontId="15" fillId="0" borderId="17" xfId="52" applyNumberFormat="1" applyFont="1" applyBorder="1" applyAlignment="1">
      <alignment horizontal="left" vertical="center" wrapText="1"/>
      <protection/>
    </xf>
    <xf numFmtId="49" fontId="15" fillId="0" borderId="18" xfId="52" applyNumberFormat="1" applyFont="1" applyBorder="1" applyAlignment="1">
      <alignment horizontal="left" vertical="center" wrapText="1"/>
      <protection/>
    </xf>
    <xf numFmtId="49" fontId="2" fillId="0" borderId="17" xfId="52" applyNumberFormat="1" applyFont="1" applyBorder="1" applyAlignment="1">
      <alignment horizontal="left" vertical="center" wrapText="1"/>
      <protection/>
    </xf>
    <xf numFmtId="0" fontId="17" fillId="0" borderId="12" xfId="52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center"/>
      <protection/>
    </xf>
    <xf numFmtId="0" fontId="20" fillId="0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/>
      <protection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20" xfId="52" applyFont="1" applyBorder="1" applyAlignment="1">
      <alignment horizontal="center" vertical="center" textRotation="90" wrapText="1"/>
      <protection/>
    </xf>
    <xf numFmtId="0" fontId="4" fillId="0" borderId="0" xfId="52" applyFont="1" applyFill="1" applyBorder="1" applyAlignment="1">
      <alignment horizontal="center"/>
      <protection/>
    </xf>
    <xf numFmtId="0" fontId="6" fillId="0" borderId="0" xfId="52" applyFont="1" applyBorder="1" applyAlignment="1">
      <alignment horizontal="justify" vertical="top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textRotation="90"/>
      <protection/>
    </xf>
    <xf numFmtId="0" fontId="18" fillId="0" borderId="0" xfId="52" applyFont="1" applyBorder="1" applyAlignment="1">
      <alignment horizont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17" fillId="0" borderId="21" xfId="52" applyFont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4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0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4" fillId="0" borderId="0" xfId="52" applyFont="1" applyBorder="1" applyAlignment="1">
      <alignment horizontal="right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7" fillId="0" borderId="21" xfId="52" applyFont="1" applyFill="1" applyBorder="1" applyAlignment="1">
      <alignment horizontal="center"/>
      <protection/>
    </xf>
    <xf numFmtId="0" fontId="19" fillId="0" borderId="21" xfId="52" applyFont="1" applyFill="1" applyBorder="1" applyAlignment="1">
      <alignment horizontal="center" wrapText="1"/>
      <protection/>
    </xf>
    <xf numFmtId="49" fontId="7" fillId="0" borderId="16" xfId="52" applyNumberFormat="1" applyFont="1" applyBorder="1" applyAlignment="1">
      <alignment horizontal="center"/>
      <protection/>
    </xf>
    <xf numFmtId="49" fontId="7" fillId="0" borderId="17" xfId="52" applyNumberFormat="1" applyFont="1" applyBorder="1" applyAlignment="1">
      <alignment horizontal="center"/>
      <protection/>
    </xf>
    <xf numFmtId="49" fontId="7" fillId="0" borderId="18" xfId="52" applyNumberFormat="1" applyFont="1" applyBorder="1" applyAlignment="1">
      <alignment horizont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21" xfId="52" applyFont="1" applyFill="1" applyBorder="1" applyAlignment="1">
      <alignment horizontal="left" wrapText="1"/>
      <protection/>
    </xf>
    <xf numFmtId="0" fontId="7" fillId="0" borderId="21" xfId="52" applyFont="1" applyFill="1" applyBorder="1" applyAlignment="1">
      <alignment horizontal="center" wrapText="1"/>
      <protection/>
    </xf>
    <xf numFmtId="0" fontId="7" fillId="0" borderId="16" xfId="52" applyFont="1" applyFill="1" applyBorder="1" applyAlignment="1">
      <alignment horizontal="left" wrapText="1"/>
      <protection/>
    </xf>
    <xf numFmtId="0" fontId="7" fillId="0" borderId="17" xfId="52" applyFont="1" applyFill="1" applyBorder="1" applyAlignment="1">
      <alignment horizontal="left" wrapText="1"/>
      <protection/>
    </xf>
    <xf numFmtId="0" fontId="7" fillId="0" borderId="18" xfId="52" applyFont="1" applyFill="1" applyBorder="1" applyAlignment="1">
      <alignment horizontal="left" wrapText="1"/>
      <protection/>
    </xf>
    <xf numFmtId="49" fontId="3" fillId="0" borderId="50" xfId="52" applyNumberFormat="1" applyFont="1" applyBorder="1" applyAlignment="1">
      <alignment horizontal="center" vertical="center"/>
      <protection/>
    </xf>
    <xf numFmtId="49" fontId="3" fillId="0" borderId="51" xfId="52" applyNumberFormat="1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top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10" fillId="0" borderId="52" xfId="52" applyFont="1" applyBorder="1" applyAlignment="1">
      <alignment horizontal="center" vertical="center" wrapText="1"/>
      <protection/>
    </xf>
    <xf numFmtId="0" fontId="10" fillId="0" borderId="53" xfId="52" applyFont="1" applyBorder="1" applyAlignment="1">
      <alignment horizontal="center" vertical="center" wrapText="1"/>
      <protection/>
    </xf>
    <xf numFmtId="49" fontId="3" fillId="0" borderId="54" xfId="52" applyNumberFormat="1" applyFont="1" applyBorder="1" applyAlignment="1">
      <alignment horizontal="center" vertical="center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180" fontId="10" fillId="0" borderId="52" xfId="52" applyNumberFormat="1" applyFont="1" applyFill="1" applyBorder="1" applyAlignment="1">
      <alignment horizontal="center" vertical="center" wrapText="1"/>
      <protection/>
    </xf>
    <xf numFmtId="180" fontId="10" fillId="0" borderId="53" xfId="52" applyNumberFormat="1" applyFont="1" applyFill="1" applyBorder="1" applyAlignment="1">
      <alignment horizontal="center" vertical="center" wrapText="1"/>
      <protection/>
    </xf>
    <xf numFmtId="175" fontId="10" fillId="0" borderId="52" xfId="52" applyNumberFormat="1" applyFont="1" applyFill="1" applyBorder="1" applyAlignment="1">
      <alignment horizontal="center" vertical="center" wrapText="1"/>
      <protection/>
    </xf>
    <xf numFmtId="175" fontId="10" fillId="0" borderId="53" xfId="52" applyNumberFormat="1" applyFont="1" applyFill="1" applyBorder="1" applyAlignment="1">
      <alignment horizontal="center" vertical="center" wrapText="1"/>
      <protection/>
    </xf>
    <xf numFmtId="174" fontId="10" fillId="0" borderId="52" xfId="52" applyNumberFormat="1" applyFont="1" applyFill="1" applyBorder="1" applyAlignment="1">
      <alignment horizontal="center" vertical="center" wrapText="1"/>
      <protection/>
    </xf>
    <xf numFmtId="174" fontId="10" fillId="0" borderId="56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2:I46"/>
  <sheetViews>
    <sheetView zoomScalePageLayoutView="0" workbookViewId="0" topLeftCell="A9">
      <selection activeCell="K28" sqref="K28"/>
    </sheetView>
  </sheetViews>
  <sheetFormatPr defaultColWidth="9.140625" defaultRowHeight="15"/>
  <sheetData>
    <row r="12" spans="1:9" ht="131.25" customHeight="1">
      <c r="A12" s="169" t="s">
        <v>281</v>
      </c>
      <c r="B12" s="170"/>
      <c r="C12" s="170"/>
      <c r="D12" s="170"/>
      <c r="E12" s="170"/>
      <c r="F12" s="170"/>
      <c r="G12" s="170"/>
      <c r="H12" s="170"/>
      <c r="I12" s="170"/>
    </row>
    <row r="14" spans="1:9" ht="18.75">
      <c r="A14" s="170" t="s">
        <v>171</v>
      </c>
      <c r="B14" s="170"/>
      <c r="C14" s="170"/>
      <c r="D14" s="170"/>
      <c r="E14" s="170"/>
      <c r="F14" s="170"/>
      <c r="G14" s="170"/>
      <c r="H14" s="170"/>
      <c r="I14" s="170"/>
    </row>
    <row r="15" spans="1:9" ht="15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5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15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5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5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15">
      <c r="A20" s="87"/>
      <c r="B20" s="87"/>
      <c r="C20" s="87"/>
      <c r="D20" s="87"/>
      <c r="E20" s="87"/>
      <c r="F20" s="87"/>
      <c r="G20" s="87"/>
      <c r="H20" s="87"/>
      <c r="I20" s="87"/>
    </row>
    <row r="21" spans="1:9" ht="15">
      <c r="A21" s="87"/>
      <c r="B21" s="87"/>
      <c r="C21" s="87"/>
      <c r="D21" s="87"/>
      <c r="E21" s="87"/>
      <c r="F21" s="87"/>
      <c r="G21" s="87"/>
      <c r="H21" s="87"/>
      <c r="I21" s="87"/>
    </row>
    <row r="22" spans="1:9" ht="15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15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5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5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5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15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5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15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15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5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15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15">
      <c r="A35" s="87"/>
      <c r="B35" s="87"/>
      <c r="C35" s="87"/>
      <c r="D35" s="87"/>
      <c r="E35" s="87"/>
      <c r="F35" s="87"/>
      <c r="G35" s="87"/>
      <c r="H35" s="87"/>
      <c r="I35" s="87"/>
    </row>
    <row r="36" spans="1:9" ht="15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5">
      <c r="A37" s="87"/>
      <c r="B37" s="87"/>
      <c r="C37" s="87"/>
      <c r="D37" s="87"/>
      <c r="E37" s="87"/>
      <c r="F37" s="87"/>
      <c r="G37" s="87"/>
      <c r="H37" s="87"/>
      <c r="I37" s="87"/>
    </row>
    <row r="38" spans="1:9" ht="15">
      <c r="A38" s="87"/>
      <c r="B38" s="87"/>
      <c r="C38" s="87"/>
      <c r="D38" s="87"/>
      <c r="E38" s="87"/>
      <c r="F38" s="87"/>
      <c r="G38" s="87"/>
      <c r="H38" s="87"/>
      <c r="I38" s="87"/>
    </row>
    <row r="39" spans="1:9" ht="15">
      <c r="A39" s="87"/>
      <c r="B39" s="87"/>
      <c r="C39" s="87"/>
      <c r="D39" s="87"/>
      <c r="E39" s="87"/>
      <c r="F39" s="87"/>
      <c r="G39" s="87"/>
      <c r="H39" s="87"/>
      <c r="I39" s="87"/>
    </row>
    <row r="40" spans="1:9" ht="15">
      <c r="A40" s="87"/>
      <c r="B40" s="87"/>
      <c r="C40" s="87"/>
      <c r="D40" s="87"/>
      <c r="E40" s="87"/>
      <c r="F40" s="87"/>
      <c r="G40" s="87"/>
      <c r="H40" s="87"/>
      <c r="I40" s="87"/>
    </row>
    <row r="41" spans="1:9" ht="15">
      <c r="A41" s="87"/>
      <c r="B41" s="87"/>
      <c r="C41" s="87"/>
      <c r="D41" s="87"/>
      <c r="E41" s="114" t="s">
        <v>282</v>
      </c>
      <c r="F41" s="87"/>
      <c r="G41" s="87"/>
      <c r="H41" s="87"/>
      <c r="I41" s="87"/>
    </row>
    <row r="42" spans="1:9" ht="15">
      <c r="A42" s="87"/>
      <c r="B42" s="87"/>
      <c r="C42" s="87"/>
      <c r="D42" s="87"/>
      <c r="E42" s="87"/>
      <c r="F42" s="87"/>
      <c r="G42" s="87"/>
      <c r="H42" s="87"/>
      <c r="I42" s="87"/>
    </row>
    <row r="43" spans="1:9" ht="15">
      <c r="A43" s="87"/>
      <c r="B43" s="87"/>
      <c r="C43" s="87"/>
      <c r="D43" s="87"/>
      <c r="E43" s="87"/>
      <c r="F43" s="87"/>
      <c r="G43" s="87"/>
      <c r="H43" s="87"/>
      <c r="I43" s="87"/>
    </row>
    <row r="44" spans="1:9" ht="15">
      <c r="A44" s="87"/>
      <c r="B44" s="87"/>
      <c r="C44" s="87"/>
      <c r="D44" s="87"/>
      <c r="E44" s="87"/>
      <c r="F44" s="87"/>
      <c r="G44" s="87"/>
      <c r="H44" s="87"/>
      <c r="I44" s="87"/>
    </row>
    <row r="45" spans="1:9" ht="15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5">
      <c r="A46" s="87"/>
      <c r="B46" s="87"/>
      <c r="C46" s="87"/>
      <c r="D46" s="87"/>
      <c r="E46" s="87"/>
      <c r="F46" s="87"/>
      <c r="G46" s="87"/>
      <c r="H46" s="87"/>
      <c r="I46" s="87"/>
    </row>
  </sheetData>
  <sheetProtection/>
  <mergeCells count="2">
    <mergeCell ref="A12:I12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CZ26"/>
  <sheetViews>
    <sheetView view="pageBreakPreview" zoomScaleSheetLayoutView="100" zoomScalePageLayoutView="0" workbookViewId="0" topLeftCell="A3">
      <selection activeCell="J15" sqref="J15"/>
    </sheetView>
  </sheetViews>
  <sheetFormatPr defaultColWidth="0.85546875" defaultRowHeight="15"/>
  <cols>
    <col min="1" max="16384" width="0.85546875" style="40" customWidth="1"/>
  </cols>
  <sheetData>
    <row r="1" s="43" customFormat="1" ht="15.75"/>
    <row r="2" spans="1:104" s="43" customFormat="1" ht="30" customHeight="1">
      <c r="A2" s="221" t="s">
        <v>102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</row>
    <row r="3" spans="6:99" s="43" customFormat="1" ht="15.75">
      <c r="F3" s="202" t="s">
        <v>171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</row>
    <row r="4" spans="6:99" s="43" customFormat="1" ht="15.75">
      <c r="F4" s="222" t="s">
        <v>90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</row>
    <row r="5" s="43" customFormat="1" ht="15.75"/>
    <row r="6" spans="1:104" s="44" customFormat="1" ht="46.5" customHeight="1">
      <c r="A6" s="225" t="s">
        <v>30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7"/>
      <c r="AO6" s="225" t="s">
        <v>101</v>
      </c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7"/>
      <c r="BK6" s="225" t="s">
        <v>27</v>
      </c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7"/>
    </row>
    <row r="7" spans="1:104" s="45" customFormat="1" ht="75" customHeight="1">
      <c r="A7" s="56"/>
      <c r="B7" s="245" t="s">
        <v>100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303" t="s">
        <v>99</v>
      </c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5"/>
      <c r="BK7" s="312" t="s">
        <v>173</v>
      </c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54"/>
    </row>
    <row r="8" spans="1:104" s="45" customFormat="1" ht="15">
      <c r="A8" s="58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306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8"/>
      <c r="BK8" s="319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57"/>
    </row>
    <row r="9" spans="1:104" s="45" customFormat="1" ht="31.5" customHeight="1">
      <c r="A9" s="56"/>
      <c r="B9" s="245" t="s">
        <v>98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6"/>
      <c r="AO9" s="303" t="s">
        <v>91</v>
      </c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5"/>
      <c r="BK9" s="312">
        <v>1</v>
      </c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54"/>
    </row>
    <row r="10" spans="1:104" s="45" customFormat="1" ht="16.5" customHeight="1">
      <c r="A10" s="58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8"/>
      <c r="AO10" s="306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8"/>
      <c r="BK10" s="319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57"/>
    </row>
    <row r="11" spans="1:104" s="45" customFormat="1" ht="31.5" customHeight="1">
      <c r="A11" s="56"/>
      <c r="B11" s="245" t="s">
        <v>97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  <c r="AO11" s="303" t="s">
        <v>91</v>
      </c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5"/>
      <c r="BK11" s="312">
        <v>1</v>
      </c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54"/>
    </row>
    <row r="12" spans="1:104" s="45" customFormat="1" ht="16.5" customHeight="1">
      <c r="A12" s="58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8"/>
      <c r="AO12" s="306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8"/>
      <c r="BK12" s="319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57"/>
    </row>
    <row r="13" spans="1:104" s="45" customFormat="1" ht="75" customHeight="1">
      <c r="A13" s="56"/>
      <c r="B13" s="245" t="s">
        <v>96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6"/>
      <c r="AO13" s="303" t="s">
        <v>91</v>
      </c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5"/>
      <c r="BK13" s="312" t="s">
        <v>173</v>
      </c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54"/>
    </row>
    <row r="14" spans="1:104" s="45" customFormat="1" ht="15.75" customHeight="1">
      <c r="A14" s="58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8"/>
      <c r="AO14" s="306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8"/>
      <c r="BK14" s="319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57"/>
    </row>
    <row r="15" spans="1:104" s="45" customFormat="1" ht="30" customHeight="1">
      <c r="A15" s="56"/>
      <c r="B15" s="245" t="s">
        <v>95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303" t="s">
        <v>91</v>
      </c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5"/>
      <c r="BK15" s="321">
        <v>0</v>
      </c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54"/>
    </row>
    <row r="16" spans="1:104" s="45" customFormat="1" ht="17.25" customHeight="1">
      <c r="A16" s="58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306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8"/>
      <c r="BK16" s="319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57"/>
    </row>
    <row r="17" spans="1:104" s="45" customFormat="1" ht="30" customHeight="1">
      <c r="A17" s="56"/>
      <c r="B17" s="245" t="s">
        <v>94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55"/>
      <c r="AO17" s="303" t="s">
        <v>91</v>
      </c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5"/>
      <c r="BK17" s="312" t="s">
        <v>173</v>
      </c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54"/>
    </row>
    <row r="18" spans="1:104" s="45" customFormat="1" ht="17.25" customHeight="1">
      <c r="A18" s="53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52"/>
      <c r="AO18" s="306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8"/>
      <c r="BK18" s="319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51"/>
    </row>
    <row r="19" spans="1:104" s="45" customFormat="1" ht="30" customHeight="1">
      <c r="A19" s="56"/>
      <c r="B19" s="245" t="s">
        <v>93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55"/>
      <c r="AO19" s="303" t="s">
        <v>91</v>
      </c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5"/>
      <c r="BK19" s="312">
        <v>0</v>
      </c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54"/>
    </row>
    <row r="20" spans="1:104" s="45" customFormat="1" ht="17.25" customHeight="1">
      <c r="A20" s="53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52"/>
      <c r="AO20" s="306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8"/>
      <c r="BK20" s="314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51"/>
    </row>
    <row r="21" spans="1:104" s="45" customFormat="1" ht="48" customHeight="1">
      <c r="A21" s="50"/>
      <c r="B21" s="233" t="s">
        <v>92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49"/>
      <c r="AO21" s="309" t="s">
        <v>91</v>
      </c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1"/>
      <c r="BK21" s="316">
        <v>0.6</v>
      </c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48"/>
    </row>
    <row r="25" spans="1:104" s="43" customFormat="1" ht="15.75">
      <c r="A25" s="202" t="s">
        <v>274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 t="s">
        <v>277</v>
      </c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</row>
    <row r="26" spans="1:104" s="41" customFormat="1" ht="13.5" customHeight="1">
      <c r="A26" s="228" t="s">
        <v>56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 t="s">
        <v>58</v>
      </c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 t="s">
        <v>57</v>
      </c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</row>
    <row r="27" ht="3" customHeight="1"/>
  </sheetData>
  <sheetProtection/>
  <mergeCells count="36">
    <mergeCell ref="BK13:CY14"/>
    <mergeCell ref="BK11:CY12"/>
    <mergeCell ref="BK9:CY10"/>
    <mergeCell ref="BK7:CY8"/>
    <mergeCell ref="BK15:CY16"/>
    <mergeCell ref="BK17:CY18"/>
    <mergeCell ref="B13:AN14"/>
    <mergeCell ref="B15:AN16"/>
    <mergeCell ref="A6:AN6"/>
    <mergeCell ref="AO15:BJ16"/>
    <mergeCell ref="AO13:BJ14"/>
    <mergeCell ref="AL26:BV26"/>
    <mergeCell ref="B17:AM18"/>
    <mergeCell ref="AO17:BJ18"/>
    <mergeCell ref="A26:AK26"/>
    <mergeCell ref="AO9:BJ10"/>
    <mergeCell ref="BW26:CZ26"/>
    <mergeCell ref="B21:AM21"/>
    <mergeCell ref="AO21:BJ21"/>
    <mergeCell ref="B19:AM20"/>
    <mergeCell ref="AO19:BJ20"/>
    <mergeCell ref="A25:AK25"/>
    <mergeCell ref="BK19:CY20"/>
    <mergeCell ref="BK21:CY21"/>
    <mergeCell ref="AL25:BV25"/>
    <mergeCell ref="BW25:CZ25"/>
    <mergeCell ref="B9:AN10"/>
    <mergeCell ref="AO11:BJ12"/>
    <mergeCell ref="B11:AN12"/>
    <mergeCell ref="A2:CZ2"/>
    <mergeCell ref="AO7:BJ8"/>
    <mergeCell ref="BK6:CZ6"/>
    <mergeCell ref="AO6:BJ6"/>
    <mergeCell ref="F3:CU3"/>
    <mergeCell ref="F4:CU4"/>
    <mergeCell ref="B7:AN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1002"/>
  <sheetViews>
    <sheetView zoomScale="80" zoomScaleNormal="80" zoomScalePageLayoutView="0" workbookViewId="0" topLeftCell="A28">
      <selection activeCell="M45" sqref="M45"/>
    </sheetView>
  </sheetViews>
  <sheetFormatPr defaultColWidth="9.140625" defaultRowHeight="15"/>
  <cols>
    <col min="1" max="1" width="9.140625" style="162" customWidth="1"/>
    <col min="2" max="2" width="18.28125" style="162" customWidth="1"/>
    <col min="3" max="5" width="9.140625" style="162" customWidth="1"/>
    <col min="6" max="6" width="18.28125" style="162" customWidth="1"/>
    <col min="7" max="7" width="16.140625" style="162" customWidth="1"/>
    <col min="8" max="9" width="9.140625" style="162" customWidth="1"/>
    <col min="10" max="27" width="9.140625" style="161" customWidth="1"/>
  </cols>
  <sheetData>
    <row r="1" spans="1:15" ht="16.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27" ht="16.5" customHeight="1">
      <c r="A2" s="322" t="s">
        <v>284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</row>
    <row r="3" spans="1:27" ht="15">
      <c r="A3" s="323" t="s">
        <v>285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</row>
    <row r="4" spans="1:27" ht="1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</row>
    <row r="5" spans="1:18" ht="19.5" thickBot="1">
      <c r="A5" s="163"/>
      <c r="B5" s="163"/>
      <c r="C5" s="163"/>
      <c r="D5" s="163"/>
      <c r="E5" s="163"/>
      <c r="F5" s="163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27" ht="15.75" thickBot="1">
      <c r="A6" s="326" t="s">
        <v>162</v>
      </c>
      <c r="B6" s="327"/>
      <c r="C6" s="327"/>
      <c r="D6" s="327"/>
      <c r="E6" s="327"/>
      <c r="F6" s="327"/>
      <c r="G6" s="327"/>
      <c r="H6" s="327"/>
      <c r="I6" s="328"/>
      <c r="J6" s="327" t="s">
        <v>161</v>
      </c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8"/>
      <c r="W6" s="329" t="s">
        <v>160</v>
      </c>
      <c r="X6" s="333" t="s">
        <v>159</v>
      </c>
      <c r="Y6" s="334"/>
      <c r="Z6" s="335"/>
      <c r="AA6" s="331" t="s">
        <v>158</v>
      </c>
    </row>
    <row r="7" spans="1:27" ht="56.25" customHeight="1" thickBot="1">
      <c r="A7" s="329" t="s">
        <v>286</v>
      </c>
      <c r="B7" s="329" t="s">
        <v>287</v>
      </c>
      <c r="C7" s="329" t="s">
        <v>155</v>
      </c>
      <c r="D7" s="329" t="s">
        <v>288</v>
      </c>
      <c r="E7" s="329" t="s">
        <v>153</v>
      </c>
      <c r="F7" s="329" t="s">
        <v>152</v>
      </c>
      <c r="G7" s="329" t="s">
        <v>151</v>
      </c>
      <c r="H7" s="329" t="s">
        <v>150</v>
      </c>
      <c r="I7" s="329" t="s">
        <v>289</v>
      </c>
      <c r="J7" s="331" t="s">
        <v>148</v>
      </c>
      <c r="K7" s="329" t="s">
        <v>147</v>
      </c>
      <c r="L7" s="329" t="s">
        <v>146</v>
      </c>
      <c r="M7" s="326" t="s">
        <v>145</v>
      </c>
      <c r="N7" s="327"/>
      <c r="O7" s="327"/>
      <c r="P7" s="327"/>
      <c r="Q7" s="327"/>
      <c r="R7" s="327"/>
      <c r="S7" s="327"/>
      <c r="T7" s="327"/>
      <c r="U7" s="328"/>
      <c r="V7" s="329" t="s">
        <v>144</v>
      </c>
      <c r="W7" s="330"/>
      <c r="X7" s="336"/>
      <c r="Y7" s="337"/>
      <c r="Z7" s="338"/>
      <c r="AA7" s="332"/>
    </row>
    <row r="8" spans="1:27" ht="15.75" thickBot="1">
      <c r="A8" s="330"/>
      <c r="B8" s="330"/>
      <c r="C8" s="330"/>
      <c r="D8" s="330"/>
      <c r="E8" s="330"/>
      <c r="F8" s="330"/>
      <c r="G8" s="330"/>
      <c r="H8" s="330"/>
      <c r="I8" s="330"/>
      <c r="J8" s="332"/>
      <c r="K8" s="330"/>
      <c r="L8" s="330"/>
      <c r="M8" s="329" t="s">
        <v>143</v>
      </c>
      <c r="N8" s="326" t="s">
        <v>142</v>
      </c>
      <c r="O8" s="327"/>
      <c r="P8" s="328"/>
      <c r="Q8" s="326" t="s">
        <v>290</v>
      </c>
      <c r="R8" s="327"/>
      <c r="S8" s="327"/>
      <c r="T8" s="328"/>
      <c r="U8" s="329" t="s">
        <v>140</v>
      </c>
      <c r="V8" s="330"/>
      <c r="W8" s="330"/>
      <c r="X8" s="329" t="s">
        <v>139</v>
      </c>
      <c r="Y8" s="329" t="s">
        <v>138</v>
      </c>
      <c r="Z8" s="329" t="s">
        <v>137</v>
      </c>
      <c r="AA8" s="332"/>
    </row>
    <row r="9" spans="1:27" ht="71.25" thickBot="1">
      <c r="A9" s="330"/>
      <c r="B9" s="330"/>
      <c r="C9" s="330"/>
      <c r="D9" s="330"/>
      <c r="E9" s="330"/>
      <c r="F9" s="330"/>
      <c r="G9" s="330"/>
      <c r="H9" s="330"/>
      <c r="I9" s="330"/>
      <c r="J9" s="332"/>
      <c r="K9" s="330"/>
      <c r="L9" s="330"/>
      <c r="M9" s="330"/>
      <c r="N9" s="165" t="s">
        <v>136</v>
      </c>
      <c r="O9" s="165" t="s">
        <v>135</v>
      </c>
      <c r="P9" s="165" t="s">
        <v>134</v>
      </c>
      <c r="Q9" s="165" t="s">
        <v>133</v>
      </c>
      <c r="R9" s="165" t="s">
        <v>132</v>
      </c>
      <c r="S9" s="165" t="s">
        <v>291</v>
      </c>
      <c r="T9" s="165" t="s">
        <v>292</v>
      </c>
      <c r="U9" s="330"/>
      <c r="V9" s="330"/>
      <c r="W9" s="330"/>
      <c r="X9" s="330"/>
      <c r="Y9" s="330"/>
      <c r="Z9" s="330"/>
      <c r="AA9" s="332"/>
    </row>
    <row r="10" spans="1:27" ht="15.75" thickBot="1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10</v>
      </c>
      <c r="K10" s="166">
        <v>11</v>
      </c>
      <c r="L10" s="166">
        <v>12</v>
      </c>
      <c r="M10" s="166">
        <v>13</v>
      </c>
      <c r="N10" s="166">
        <v>14</v>
      </c>
      <c r="O10" s="166">
        <v>15</v>
      </c>
      <c r="P10" s="166">
        <v>16</v>
      </c>
      <c r="Q10" s="166">
        <v>17</v>
      </c>
      <c r="R10" s="166">
        <v>18</v>
      </c>
      <c r="S10" s="166">
        <v>19</v>
      </c>
      <c r="T10" s="166">
        <v>20</v>
      </c>
      <c r="U10" s="166">
        <v>21</v>
      </c>
      <c r="V10" s="166">
        <v>22</v>
      </c>
      <c r="W10" s="166">
        <v>23</v>
      </c>
      <c r="X10" s="166">
        <v>24</v>
      </c>
      <c r="Y10" s="166">
        <v>25</v>
      </c>
      <c r="Z10" s="166">
        <v>26</v>
      </c>
      <c r="AA10" s="166">
        <v>27</v>
      </c>
    </row>
    <row r="11" spans="1:27" ht="15">
      <c r="A11" s="157">
        <v>1</v>
      </c>
      <c r="B11" s="157" t="s">
        <v>61</v>
      </c>
      <c r="C11" s="157" t="s">
        <v>62</v>
      </c>
      <c r="D11" s="157" t="s">
        <v>217</v>
      </c>
      <c r="E11" s="157" t="s">
        <v>164</v>
      </c>
      <c r="F11" s="157" t="s">
        <v>218</v>
      </c>
      <c r="G11" s="157" t="s">
        <v>218</v>
      </c>
      <c r="H11" s="157" t="s">
        <v>125</v>
      </c>
      <c r="I11" s="157">
        <v>0</v>
      </c>
      <c r="J11" s="157" t="s">
        <v>69</v>
      </c>
      <c r="K11" s="157"/>
      <c r="L11" s="157"/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/>
      <c r="X11" s="157"/>
      <c r="Y11" s="157"/>
      <c r="Z11" s="157"/>
      <c r="AA11" s="157">
        <v>0</v>
      </c>
    </row>
    <row r="12" spans="1:27" ht="105">
      <c r="A12" s="157">
        <v>2</v>
      </c>
      <c r="B12" s="157" t="s">
        <v>285</v>
      </c>
      <c r="C12" s="157" t="s">
        <v>69</v>
      </c>
      <c r="D12" s="157" t="s">
        <v>239</v>
      </c>
      <c r="E12" s="157" t="s">
        <v>164</v>
      </c>
      <c r="F12" s="157" t="s">
        <v>240</v>
      </c>
      <c r="G12" s="157" t="s">
        <v>241</v>
      </c>
      <c r="H12" s="157" t="s">
        <v>120</v>
      </c>
      <c r="I12" s="157">
        <v>0.33</v>
      </c>
      <c r="J12" s="157" t="s">
        <v>242</v>
      </c>
      <c r="K12" s="157"/>
      <c r="L12" s="157"/>
      <c r="M12" s="157">
        <v>187</v>
      </c>
      <c r="N12" s="157">
        <v>0</v>
      </c>
      <c r="O12" s="157">
        <v>13</v>
      </c>
      <c r="P12" s="157">
        <v>174</v>
      </c>
      <c r="Q12" s="157">
        <v>0</v>
      </c>
      <c r="R12" s="157">
        <v>0</v>
      </c>
      <c r="S12" s="157">
        <v>15</v>
      </c>
      <c r="T12" s="157">
        <v>172</v>
      </c>
      <c r="U12" s="157">
        <v>0</v>
      </c>
      <c r="V12" s="157">
        <v>1410</v>
      </c>
      <c r="W12" s="157"/>
      <c r="X12" s="157" t="s">
        <v>243</v>
      </c>
      <c r="Y12" s="157" t="s">
        <v>244</v>
      </c>
      <c r="Z12" s="157"/>
      <c r="AA12" s="157">
        <v>0</v>
      </c>
    </row>
    <row r="13" spans="1:27" ht="45">
      <c r="A13" s="157">
        <v>3</v>
      </c>
      <c r="B13" s="157" t="s">
        <v>285</v>
      </c>
      <c r="C13" s="157" t="s">
        <v>62</v>
      </c>
      <c r="D13" s="157" t="s">
        <v>67</v>
      </c>
      <c r="E13" s="157" t="s">
        <v>164</v>
      </c>
      <c r="F13" s="157" t="s">
        <v>240</v>
      </c>
      <c r="G13" s="157" t="s">
        <v>245</v>
      </c>
      <c r="H13" s="157" t="s">
        <v>120</v>
      </c>
      <c r="I13" s="157">
        <v>0.05</v>
      </c>
      <c r="J13" s="157" t="s">
        <v>246</v>
      </c>
      <c r="K13" s="157"/>
      <c r="L13" s="157"/>
      <c r="M13" s="157">
        <v>5</v>
      </c>
      <c r="N13" s="157">
        <v>0</v>
      </c>
      <c r="O13" s="157">
        <v>0</v>
      </c>
      <c r="P13" s="157">
        <v>5</v>
      </c>
      <c r="Q13" s="157">
        <v>0</v>
      </c>
      <c r="R13" s="157">
        <v>0</v>
      </c>
      <c r="S13" s="157">
        <v>0</v>
      </c>
      <c r="T13" s="157">
        <v>5</v>
      </c>
      <c r="U13" s="157">
        <v>0</v>
      </c>
      <c r="V13" s="157">
        <v>214</v>
      </c>
      <c r="W13" s="157"/>
      <c r="X13" s="157" t="s">
        <v>247</v>
      </c>
      <c r="Y13" s="157" t="s">
        <v>244</v>
      </c>
      <c r="Z13" s="157"/>
      <c r="AA13" s="157">
        <v>0</v>
      </c>
    </row>
    <row r="14" spans="1:27" ht="15">
      <c r="A14" s="157">
        <v>4</v>
      </c>
      <c r="B14" s="157" t="s">
        <v>61</v>
      </c>
      <c r="C14" s="157" t="s">
        <v>62</v>
      </c>
      <c r="D14" s="157" t="s">
        <v>253</v>
      </c>
      <c r="E14" s="157" t="s">
        <v>164</v>
      </c>
      <c r="F14" s="157" t="s">
        <v>254</v>
      </c>
      <c r="G14" s="157" t="s">
        <v>254</v>
      </c>
      <c r="H14" s="157" t="s">
        <v>125</v>
      </c>
      <c r="I14" s="157">
        <v>0</v>
      </c>
      <c r="J14" s="157" t="s">
        <v>253</v>
      </c>
      <c r="K14" s="157"/>
      <c r="L14" s="157"/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/>
      <c r="X14" s="157"/>
      <c r="Y14" s="157"/>
      <c r="Z14" s="157"/>
      <c r="AA14" s="157">
        <v>0</v>
      </c>
    </row>
    <row r="15" spans="1:27" ht="15">
      <c r="A15" s="157">
        <v>5</v>
      </c>
      <c r="B15" s="157" t="s">
        <v>61</v>
      </c>
      <c r="C15" s="157" t="s">
        <v>62</v>
      </c>
      <c r="D15" s="157" t="s">
        <v>293</v>
      </c>
      <c r="E15" s="157" t="s">
        <v>164</v>
      </c>
      <c r="F15" s="157" t="s">
        <v>252</v>
      </c>
      <c r="G15" s="157" t="s">
        <v>252</v>
      </c>
      <c r="H15" s="157" t="s">
        <v>125</v>
      </c>
      <c r="I15" s="157">
        <v>0</v>
      </c>
      <c r="J15" s="157" t="s">
        <v>67</v>
      </c>
      <c r="K15" s="157"/>
      <c r="L15" s="157"/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/>
      <c r="X15" s="157"/>
      <c r="Y15" s="157"/>
      <c r="Z15" s="157"/>
      <c r="AA15" s="157">
        <v>0</v>
      </c>
    </row>
    <row r="16" spans="1:27" ht="15">
      <c r="A16" s="157">
        <v>6</v>
      </c>
      <c r="B16" s="157" t="s">
        <v>61</v>
      </c>
      <c r="C16" s="157" t="s">
        <v>62</v>
      </c>
      <c r="D16" s="157" t="s">
        <v>248</v>
      </c>
      <c r="E16" s="157" t="s">
        <v>164</v>
      </c>
      <c r="F16" s="157" t="s">
        <v>250</v>
      </c>
      <c r="G16" s="157" t="s">
        <v>250</v>
      </c>
      <c r="H16" s="157" t="s">
        <v>125</v>
      </c>
      <c r="I16" s="157">
        <v>0</v>
      </c>
      <c r="J16" s="157" t="s">
        <v>248</v>
      </c>
      <c r="K16" s="157"/>
      <c r="L16" s="157"/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/>
      <c r="X16" s="157"/>
      <c r="Y16" s="157"/>
      <c r="Z16" s="157"/>
      <c r="AA16" s="157">
        <v>0</v>
      </c>
    </row>
    <row r="17" spans="1:27" ht="45">
      <c r="A17" s="157">
        <v>7</v>
      </c>
      <c r="B17" s="157" t="s">
        <v>285</v>
      </c>
      <c r="C17" s="157" t="s">
        <v>62</v>
      </c>
      <c r="D17" s="157" t="s">
        <v>63</v>
      </c>
      <c r="E17" s="157" t="s">
        <v>164</v>
      </c>
      <c r="F17" s="157" t="s">
        <v>294</v>
      </c>
      <c r="G17" s="157" t="s">
        <v>294</v>
      </c>
      <c r="H17" s="157" t="s">
        <v>125</v>
      </c>
      <c r="I17" s="157">
        <v>0</v>
      </c>
      <c r="J17" s="157" t="s">
        <v>62</v>
      </c>
      <c r="K17" s="157"/>
      <c r="L17" s="157"/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/>
      <c r="X17" s="157"/>
      <c r="Y17" s="157"/>
      <c r="Z17" s="157"/>
      <c r="AA17" s="157">
        <v>0</v>
      </c>
    </row>
    <row r="18" spans="1:27" ht="45">
      <c r="A18" s="157">
        <v>8</v>
      </c>
      <c r="B18" s="157" t="s">
        <v>285</v>
      </c>
      <c r="C18" s="157" t="s">
        <v>69</v>
      </c>
      <c r="D18" s="157" t="s">
        <v>255</v>
      </c>
      <c r="E18" s="157" t="s">
        <v>164</v>
      </c>
      <c r="F18" s="157" t="s">
        <v>256</v>
      </c>
      <c r="G18" s="157" t="s">
        <v>257</v>
      </c>
      <c r="H18" s="157" t="s">
        <v>120</v>
      </c>
      <c r="I18" s="157">
        <v>0.02</v>
      </c>
      <c r="J18" s="157" t="s">
        <v>69</v>
      </c>
      <c r="K18" s="157"/>
      <c r="L18" s="157"/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/>
      <c r="X18" s="157" t="s">
        <v>258</v>
      </c>
      <c r="Y18" s="157" t="s">
        <v>259</v>
      </c>
      <c r="Z18" s="157" t="s">
        <v>260</v>
      </c>
      <c r="AA18" s="157">
        <v>1</v>
      </c>
    </row>
    <row r="19" spans="1:27" ht="45">
      <c r="A19" s="157">
        <v>9</v>
      </c>
      <c r="B19" s="157" t="s">
        <v>285</v>
      </c>
      <c r="C19" s="157" t="s">
        <v>62</v>
      </c>
      <c r="D19" s="157" t="s">
        <v>204</v>
      </c>
      <c r="E19" s="157" t="s">
        <v>164</v>
      </c>
      <c r="F19" s="157" t="s">
        <v>295</v>
      </c>
      <c r="G19" s="157" t="s">
        <v>295</v>
      </c>
      <c r="H19" s="157" t="s">
        <v>125</v>
      </c>
      <c r="I19" s="157">
        <v>0</v>
      </c>
      <c r="J19" s="157" t="s">
        <v>62</v>
      </c>
      <c r="K19" s="157"/>
      <c r="L19" s="157"/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/>
      <c r="X19" s="157"/>
      <c r="Y19" s="157"/>
      <c r="Z19" s="157"/>
      <c r="AA19" s="157">
        <v>0</v>
      </c>
    </row>
    <row r="20" spans="1:27" ht="45">
      <c r="A20" s="157">
        <v>10</v>
      </c>
      <c r="B20" s="157" t="s">
        <v>285</v>
      </c>
      <c r="C20" s="157" t="s">
        <v>62</v>
      </c>
      <c r="D20" s="157" t="s">
        <v>67</v>
      </c>
      <c r="E20" s="157" t="s">
        <v>164</v>
      </c>
      <c r="F20" s="157" t="s">
        <v>296</v>
      </c>
      <c r="G20" s="157" t="s">
        <v>296</v>
      </c>
      <c r="H20" s="157" t="s">
        <v>125</v>
      </c>
      <c r="I20" s="157">
        <v>0</v>
      </c>
      <c r="J20" s="157" t="s">
        <v>62</v>
      </c>
      <c r="K20" s="157"/>
      <c r="L20" s="157"/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/>
      <c r="X20" s="157"/>
      <c r="Y20" s="157"/>
      <c r="Z20" s="157"/>
      <c r="AA20" s="157">
        <v>0</v>
      </c>
    </row>
    <row r="21" spans="1:27" ht="45">
      <c r="A21" s="157">
        <v>11</v>
      </c>
      <c r="B21" s="157" t="s">
        <v>285</v>
      </c>
      <c r="C21" s="157" t="s">
        <v>297</v>
      </c>
      <c r="D21" s="157" t="s">
        <v>298</v>
      </c>
      <c r="E21" s="157" t="s">
        <v>299</v>
      </c>
      <c r="F21" s="157" t="s">
        <v>300</v>
      </c>
      <c r="G21" s="157" t="s">
        <v>300</v>
      </c>
      <c r="H21" s="157" t="s">
        <v>125</v>
      </c>
      <c r="I21" s="157">
        <v>0</v>
      </c>
      <c r="J21" s="157" t="s">
        <v>297</v>
      </c>
      <c r="K21" s="157"/>
      <c r="L21" s="157"/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/>
      <c r="X21" s="157"/>
      <c r="Y21" s="157"/>
      <c r="Z21" s="157"/>
      <c r="AA21" s="157">
        <v>0</v>
      </c>
    </row>
    <row r="22" spans="1:27" ht="45">
      <c r="A22" s="157">
        <v>12</v>
      </c>
      <c r="B22" s="157" t="s">
        <v>285</v>
      </c>
      <c r="C22" s="157" t="s">
        <v>62</v>
      </c>
      <c r="D22" s="157" t="s">
        <v>301</v>
      </c>
      <c r="E22" s="157" t="s">
        <v>164</v>
      </c>
      <c r="F22" s="157" t="s">
        <v>302</v>
      </c>
      <c r="G22" s="157" t="s">
        <v>302</v>
      </c>
      <c r="H22" s="157" t="s">
        <v>125</v>
      </c>
      <c r="I22" s="157">
        <v>0</v>
      </c>
      <c r="J22" s="157" t="s">
        <v>62</v>
      </c>
      <c r="K22" s="157"/>
      <c r="L22" s="157"/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/>
      <c r="X22" s="157"/>
      <c r="Y22" s="157"/>
      <c r="Z22" s="157"/>
      <c r="AA22" s="157">
        <v>0</v>
      </c>
    </row>
    <row r="23" spans="1:27" ht="45">
      <c r="A23" s="157">
        <v>13</v>
      </c>
      <c r="B23" s="157" t="s">
        <v>285</v>
      </c>
      <c r="C23" s="157" t="s">
        <v>62</v>
      </c>
      <c r="D23" s="157" t="s">
        <v>261</v>
      </c>
      <c r="E23" s="157" t="s">
        <v>164</v>
      </c>
      <c r="F23" s="157" t="s">
        <v>262</v>
      </c>
      <c r="G23" s="157" t="s">
        <v>263</v>
      </c>
      <c r="H23" s="157" t="s">
        <v>120</v>
      </c>
      <c r="I23" s="157">
        <v>0.08</v>
      </c>
      <c r="J23" s="157" t="s">
        <v>62</v>
      </c>
      <c r="K23" s="157"/>
      <c r="L23" s="157"/>
      <c r="M23" s="157">
        <v>2</v>
      </c>
      <c r="N23" s="157">
        <v>0</v>
      </c>
      <c r="O23" s="157">
        <v>0</v>
      </c>
      <c r="P23" s="157">
        <v>2</v>
      </c>
      <c r="Q23" s="157">
        <v>0</v>
      </c>
      <c r="R23" s="157">
        <v>0</v>
      </c>
      <c r="S23" s="157">
        <v>0</v>
      </c>
      <c r="T23" s="157">
        <v>2</v>
      </c>
      <c r="U23" s="157">
        <v>0</v>
      </c>
      <c r="V23" s="157">
        <v>0</v>
      </c>
      <c r="W23" s="157"/>
      <c r="X23" s="157" t="s">
        <v>264</v>
      </c>
      <c r="Y23" s="157" t="s">
        <v>265</v>
      </c>
      <c r="Z23" s="157"/>
      <c r="AA23" s="157">
        <v>1</v>
      </c>
    </row>
    <row r="24" spans="1:27" ht="45">
      <c r="A24" s="157">
        <v>14</v>
      </c>
      <c r="B24" s="157" t="s">
        <v>285</v>
      </c>
      <c r="C24" s="157" t="s">
        <v>62</v>
      </c>
      <c r="D24" s="157" t="s">
        <v>261</v>
      </c>
      <c r="E24" s="157" t="s">
        <v>164</v>
      </c>
      <c r="F24" s="157" t="s">
        <v>303</v>
      </c>
      <c r="G24" s="157" t="s">
        <v>303</v>
      </c>
      <c r="H24" s="157" t="s">
        <v>125</v>
      </c>
      <c r="I24" s="157">
        <v>0</v>
      </c>
      <c r="J24" s="157" t="s">
        <v>62</v>
      </c>
      <c r="K24" s="157"/>
      <c r="L24" s="157"/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/>
      <c r="X24" s="157"/>
      <c r="Y24" s="157"/>
      <c r="Z24" s="157"/>
      <c r="AA24" s="157">
        <v>0</v>
      </c>
    </row>
    <row r="25" spans="1:27" ht="45">
      <c r="A25" s="157">
        <v>15</v>
      </c>
      <c r="B25" s="157" t="s">
        <v>285</v>
      </c>
      <c r="C25" s="157" t="s">
        <v>62</v>
      </c>
      <c r="D25" s="157" t="s">
        <v>261</v>
      </c>
      <c r="E25" s="157" t="s">
        <v>164</v>
      </c>
      <c r="F25" s="157" t="s">
        <v>304</v>
      </c>
      <c r="G25" s="157" t="s">
        <v>304</v>
      </c>
      <c r="H25" s="157" t="s">
        <v>125</v>
      </c>
      <c r="I25" s="157">
        <v>0</v>
      </c>
      <c r="J25" s="157" t="s">
        <v>62</v>
      </c>
      <c r="K25" s="157"/>
      <c r="L25" s="157"/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/>
      <c r="X25" s="157"/>
      <c r="Y25" s="157"/>
      <c r="Z25" s="157"/>
      <c r="AA25" s="157">
        <v>0</v>
      </c>
    </row>
    <row r="26" spans="1:27" ht="45">
      <c r="A26" s="157">
        <v>16</v>
      </c>
      <c r="B26" s="157" t="s">
        <v>285</v>
      </c>
      <c r="C26" s="157" t="s">
        <v>62</v>
      </c>
      <c r="D26" s="157" t="s">
        <v>261</v>
      </c>
      <c r="E26" s="157" t="s">
        <v>164</v>
      </c>
      <c r="F26" s="157" t="s">
        <v>305</v>
      </c>
      <c r="G26" s="157" t="s">
        <v>305</v>
      </c>
      <c r="H26" s="157" t="s">
        <v>125</v>
      </c>
      <c r="I26" s="157">
        <v>0</v>
      </c>
      <c r="J26" s="157" t="s">
        <v>62</v>
      </c>
      <c r="K26" s="157"/>
      <c r="L26" s="157"/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/>
      <c r="X26" s="157"/>
      <c r="Y26" s="157"/>
      <c r="Z26" s="157"/>
      <c r="AA26" s="157">
        <v>0</v>
      </c>
    </row>
    <row r="27" spans="1:27" ht="120">
      <c r="A27" s="157">
        <v>17</v>
      </c>
      <c r="B27" s="157" t="s">
        <v>285</v>
      </c>
      <c r="C27" s="157" t="s">
        <v>69</v>
      </c>
      <c r="D27" s="157" t="s">
        <v>266</v>
      </c>
      <c r="E27" s="157" t="s">
        <v>164</v>
      </c>
      <c r="F27" s="157" t="s">
        <v>267</v>
      </c>
      <c r="G27" s="157" t="s">
        <v>268</v>
      </c>
      <c r="H27" s="157" t="s">
        <v>120</v>
      </c>
      <c r="I27" s="157">
        <v>0.48</v>
      </c>
      <c r="J27" s="157" t="s">
        <v>269</v>
      </c>
      <c r="K27" s="157">
        <v>0</v>
      </c>
      <c r="L27" s="157">
        <v>0</v>
      </c>
      <c r="M27" s="157">
        <v>2</v>
      </c>
      <c r="N27" s="157">
        <v>0</v>
      </c>
      <c r="O27" s="157">
        <v>0</v>
      </c>
      <c r="P27" s="157">
        <v>2</v>
      </c>
      <c r="Q27" s="157">
        <v>0</v>
      </c>
      <c r="R27" s="157">
        <v>0</v>
      </c>
      <c r="S27" s="157">
        <v>2</v>
      </c>
      <c r="T27" s="157">
        <v>0</v>
      </c>
      <c r="U27" s="157">
        <v>0</v>
      </c>
      <c r="V27" s="157">
        <v>75</v>
      </c>
      <c r="W27" s="157"/>
      <c r="X27" s="157" t="s">
        <v>270</v>
      </c>
      <c r="Y27" s="157" t="s">
        <v>271</v>
      </c>
      <c r="Z27" s="157"/>
      <c r="AA27" s="157">
        <v>0</v>
      </c>
    </row>
    <row r="28" spans="1:27" ht="45">
      <c r="A28" s="157">
        <v>18</v>
      </c>
      <c r="B28" s="157" t="s">
        <v>285</v>
      </c>
      <c r="C28" s="157" t="s">
        <v>62</v>
      </c>
      <c r="D28" s="157" t="s">
        <v>306</v>
      </c>
      <c r="E28" s="157" t="s">
        <v>164</v>
      </c>
      <c r="F28" s="157" t="s">
        <v>307</v>
      </c>
      <c r="G28" s="157" t="s">
        <v>307</v>
      </c>
      <c r="H28" s="157" t="s">
        <v>125</v>
      </c>
      <c r="I28" s="157">
        <v>0</v>
      </c>
      <c r="J28" s="157" t="s">
        <v>62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/>
      <c r="X28" s="157"/>
      <c r="Y28" s="157"/>
      <c r="Z28" s="157"/>
      <c r="AA28" s="157">
        <v>0</v>
      </c>
    </row>
    <row r="29" spans="1:27" ht="45">
      <c r="A29" s="157">
        <v>19</v>
      </c>
      <c r="B29" s="157" t="s">
        <v>285</v>
      </c>
      <c r="C29" s="157" t="s">
        <v>62</v>
      </c>
      <c r="D29" s="157" t="s">
        <v>68</v>
      </c>
      <c r="E29" s="157" t="s">
        <v>164</v>
      </c>
      <c r="F29" s="157" t="s">
        <v>308</v>
      </c>
      <c r="G29" s="157" t="s">
        <v>308</v>
      </c>
      <c r="H29" s="157" t="s">
        <v>125</v>
      </c>
      <c r="I29" s="157">
        <v>0</v>
      </c>
      <c r="J29" s="157" t="s">
        <v>62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/>
      <c r="X29" s="157"/>
      <c r="Y29" s="157"/>
      <c r="Z29" s="157"/>
      <c r="AA29" s="157">
        <v>0</v>
      </c>
    </row>
    <row r="30" spans="1:27" ht="45">
      <c r="A30" s="157">
        <v>20</v>
      </c>
      <c r="B30" s="157" t="s">
        <v>285</v>
      </c>
      <c r="C30" s="157" t="s">
        <v>62</v>
      </c>
      <c r="D30" s="157" t="s">
        <v>176</v>
      </c>
      <c r="E30" s="157" t="s">
        <v>164</v>
      </c>
      <c r="F30" s="157" t="s">
        <v>309</v>
      </c>
      <c r="G30" s="157" t="s">
        <v>309</v>
      </c>
      <c r="H30" s="157" t="s">
        <v>125</v>
      </c>
      <c r="I30" s="157">
        <v>0</v>
      </c>
      <c r="J30" s="157" t="s">
        <v>62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/>
      <c r="X30" s="157"/>
      <c r="Y30" s="157"/>
      <c r="Z30" s="157"/>
      <c r="AA30" s="157">
        <v>0</v>
      </c>
    </row>
    <row r="31" spans="1:27" ht="45">
      <c r="A31" s="157">
        <v>21</v>
      </c>
      <c r="B31" s="157" t="s">
        <v>285</v>
      </c>
      <c r="C31" s="157" t="s">
        <v>62</v>
      </c>
      <c r="D31" s="157" t="s">
        <v>67</v>
      </c>
      <c r="E31" s="157" t="s">
        <v>164</v>
      </c>
      <c r="F31" s="157" t="s">
        <v>310</v>
      </c>
      <c r="G31" s="157" t="s">
        <v>310</v>
      </c>
      <c r="H31" s="157" t="s">
        <v>125</v>
      </c>
      <c r="I31" s="157">
        <v>0</v>
      </c>
      <c r="J31" s="157" t="s">
        <v>62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/>
      <c r="X31" s="157"/>
      <c r="Y31" s="157"/>
      <c r="Z31" s="157"/>
      <c r="AA31" s="157">
        <v>0</v>
      </c>
    </row>
    <row r="32" spans="1:27" ht="45">
      <c r="A32" s="157">
        <v>22</v>
      </c>
      <c r="B32" s="157" t="s">
        <v>285</v>
      </c>
      <c r="C32" s="157" t="s">
        <v>62</v>
      </c>
      <c r="D32" s="157" t="s">
        <v>306</v>
      </c>
      <c r="E32" s="157" t="s">
        <v>164</v>
      </c>
      <c r="F32" s="157" t="s">
        <v>311</v>
      </c>
      <c r="G32" s="157" t="s">
        <v>311</v>
      </c>
      <c r="H32" s="157" t="s">
        <v>125</v>
      </c>
      <c r="I32" s="157">
        <v>0</v>
      </c>
      <c r="J32" s="157" t="s">
        <v>62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/>
      <c r="X32" s="157"/>
      <c r="Y32" s="157"/>
      <c r="Z32" s="157"/>
      <c r="AA32" s="157">
        <v>0</v>
      </c>
    </row>
    <row r="33" spans="1:27" ht="45">
      <c r="A33" s="157">
        <v>23</v>
      </c>
      <c r="B33" s="157" t="s">
        <v>285</v>
      </c>
      <c r="C33" s="157" t="s">
        <v>62</v>
      </c>
      <c r="D33" s="157" t="s">
        <v>312</v>
      </c>
      <c r="E33" s="157" t="s">
        <v>164</v>
      </c>
      <c r="F33" s="157" t="s">
        <v>313</v>
      </c>
      <c r="G33" s="157" t="s">
        <v>313</v>
      </c>
      <c r="H33" s="157" t="s">
        <v>125</v>
      </c>
      <c r="I33" s="157">
        <v>0</v>
      </c>
      <c r="J33" s="157" t="s">
        <v>62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/>
      <c r="X33" s="157"/>
      <c r="Y33" s="157"/>
      <c r="Z33" s="157"/>
      <c r="AA33" s="157">
        <v>0</v>
      </c>
    </row>
    <row r="34" spans="1:27" ht="45">
      <c r="A34" s="157">
        <v>24</v>
      </c>
      <c r="B34" s="157" t="s">
        <v>285</v>
      </c>
      <c r="C34" s="157" t="s">
        <v>62</v>
      </c>
      <c r="D34" s="157" t="s">
        <v>176</v>
      </c>
      <c r="E34" s="157" t="s">
        <v>164</v>
      </c>
      <c r="F34" s="157" t="s">
        <v>313</v>
      </c>
      <c r="G34" s="157" t="s">
        <v>313</v>
      </c>
      <c r="H34" s="157" t="s">
        <v>125</v>
      </c>
      <c r="I34" s="157">
        <v>0</v>
      </c>
      <c r="J34" s="157" t="s">
        <v>62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7">
        <v>0</v>
      </c>
      <c r="W34" s="157"/>
      <c r="X34" s="157"/>
      <c r="Y34" s="157"/>
      <c r="Z34" s="157"/>
      <c r="AA34" s="157">
        <v>0</v>
      </c>
    </row>
    <row r="35" spans="1:27" ht="45">
      <c r="A35" s="157">
        <v>25</v>
      </c>
      <c r="B35" s="157" t="s">
        <v>285</v>
      </c>
      <c r="C35" s="157" t="s">
        <v>62</v>
      </c>
      <c r="D35" s="157" t="s">
        <v>301</v>
      </c>
      <c r="E35" s="157" t="s">
        <v>164</v>
      </c>
      <c r="F35" s="157" t="s">
        <v>314</v>
      </c>
      <c r="G35" s="157" t="s">
        <v>314</v>
      </c>
      <c r="H35" s="157" t="s">
        <v>125</v>
      </c>
      <c r="I35" s="157">
        <v>0</v>
      </c>
      <c r="J35" s="157" t="s">
        <v>62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/>
      <c r="X35" s="157"/>
      <c r="Y35" s="157"/>
      <c r="Z35" s="157"/>
      <c r="AA35" s="157">
        <v>0</v>
      </c>
    </row>
    <row r="36" spans="1:27" ht="45">
      <c r="A36" s="157">
        <v>26</v>
      </c>
      <c r="B36" s="157" t="s">
        <v>285</v>
      </c>
      <c r="C36" s="157" t="s">
        <v>62</v>
      </c>
      <c r="D36" s="157" t="s">
        <v>261</v>
      </c>
      <c r="E36" s="157" t="s">
        <v>164</v>
      </c>
      <c r="F36" s="157" t="s">
        <v>315</v>
      </c>
      <c r="G36" s="157" t="s">
        <v>315</v>
      </c>
      <c r="H36" s="157" t="s">
        <v>125</v>
      </c>
      <c r="I36" s="157">
        <v>0</v>
      </c>
      <c r="J36" s="157" t="s">
        <v>62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/>
      <c r="X36" s="157"/>
      <c r="Y36" s="157"/>
      <c r="Z36" s="157"/>
      <c r="AA36" s="157">
        <v>0</v>
      </c>
    </row>
    <row r="37" spans="1:27" ht="45">
      <c r="A37" s="157">
        <v>27</v>
      </c>
      <c r="B37" s="157" t="s">
        <v>285</v>
      </c>
      <c r="C37" s="157" t="s">
        <v>62</v>
      </c>
      <c r="D37" s="157" t="s">
        <v>316</v>
      </c>
      <c r="E37" s="157" t="s">
        <v>164</v>
      </c>
      <c r="F37" s="157" t="s">
        <v>317</v>
      </c>
      <c r="G37" s="157" t="s">
        <v>317</v>
      </c>
      <c r="H37" s="157" t="s">
        <v>125</v>
      </c>
      <c r="I37" s="157">
        <v>0</v>
      </c>
      <c r="J37" s="157" t="s">
        <v>62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7">
        <v>0</v>
      </c>
      <c r="W37" s="157"/>
      <c r="X37" s="157"/>
      <c r="Y37" s="157"/>
      <c r="Z37" s="157"/>
      <c r="AA37" s="157">
        <v>0</v>
      </c>
    </row>
    <row r="38" spans="1:27" ht="22.5" customHeight="1">
      <c r="A38" s="339" t="s">
        <v>128</v>
      </c>
      <c r="B38" s="340"/>
      <c r="C38" s="340"/>
      <c r="D38" s="340"/>
      <c r="E38" s="340"/>
      <c r="F38" s="340"/>
      <c r="G38" s="341"/>
      <c r="H38" s="81" t="s">
        <v>127</v>
      </c>
      <c r="I38" s="83">
        <v>0.96</v>
      </c>
      <c r="J38" s="111" t="s">
        <v>117</v>
      </c>
      <c r="K38" s="111" t="s">
        <v>117</v>
      </c>
      <c r="L38" s="111" t="s">
        <v>117</v>
      </c>
      <c r="M38" s="83">
        <v>196</v>
      </c>
      <c r="N38" s="83">
        <v>0</v>
      </c>
      <c r="O38" s="83">
        <v>13</v>
      </c>
      <c r="P38" s="83">
        <v>183</v>
      </c>
      <c r="Q38" s="83">
        <v>0</v>
      </c>
      <c r="R38" s="83">
        <v>0</v>
      </c>
      <c r="S38" s="83">
        <v>17</v>
      </c>
      <c r="T38" s="83">
        <v>179</v>
      </c>
      <c r="U38" s="83">
        <v>0</v>
      </c>
      <c r="V38" s="83">
        <v>1699</v>
      </c>
      <c r="W38" s="112"/>
      <c r="X38" s="113" t="s">
        <v>117</v>
      </c>
      <c r="Y38" s="113" t="s">
        <v>117</v>
      </c>
      <c r="Z38" s="113" t="s">
        <v>117</v>
      </c>
      <c r="AA38" s="111" t="s">
        <v>119</v>
      </c>
    </row>
    <row r="39" spans="1:27" ht="18.75" customHeight="1">
      <c r="A39" s="65"/>
      <c r="B39" s="342" t="s">
        <v>126</v>
      </c>
      <c r="C39" s="342"/>
      <c r="D39" s="342"/>
      <c r="E39" s="342"/>
      <c r="F39" s="342"/>
      <c r="G39" s="342"/>
      <c r="H39" s="81" t="s">
        <v>125</v>
      </c>
      <c r="I39" s="83">
        <v>0</v>
      </c>
      <c r="J39" s="84" t="s">
        <v>117</v>
      </c>
      <c r="K39" s="84" t="s">
        <v>117</v>
      </c>
      <c r="L39" s="84" t="s">
        <v>117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5">
        <v>0</v>
      </c>
      <c r="W39" s="69"/>
      <c r="X39" s="67" t="s">
        <v>117</v>
      </c>
      <c r="Y39" s="67" t="s">
        <v>117</v>
      </c>
      <c r="Z39" s="67" t="s">
        <v>117</v>
      </c>
      <c r="AA39" s="84" t="s">
        <v>122</v>
      </c>
    </row>
    <row r="40" spans="1:27" ht="18.75" customHeight="1">
      <c r="A40" s="65"/>
      <c r="B40" s="342" t="s">
        <v>124</v>
      </c>
      <c r="C40" s="342"/>
      <c r="D40" s="342"/>
      <c r="E40" s="342"/>
      <c r="F40" s="342"/>
      <c r="G40" s="342"/>
      <c r="H40" s="81" t="s">
        <v>123</v>
      </c>
      <c r="I40" s="83">
        <v>0</v>
      </c>
      <c r="J40" s="84" t="s">
        <v>117</v>
      </c>
      <c r="K40" s="84" t="s">
        <v>117</v>
      </c>
      <c r="L40" s="84" t="s">
        <v>117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69"/>
      <c r="X40" s="67" t="s">
        <v>117</v>
      </c>
      <c r="Y40" s="67" t="s">
        <v>117</v>
      </c>
      <c r="Z40" s="67" t="s">
        <v>117</v>
      </c>
      <c r="AA40" s="84" t="s">
        <v>122</v>
      </c>
    </row>
    <row r="41" spans="1:27" ht="21" customHeight="1">
      <c r="A41" s="65"/>
      <c r="B41" s="342" t="s">
        <v>121</v>
      </c>
      <c r="C41" s="342"/>
      <c r="D41" s="342"/>
      <c r="E41" s="342"/>
      <c r="F41" s="342"/>
      <c r="G41" s="342"/>
      <c r="H41" s="81" t="s">
        <v>120</v>
      </c>
      <c r="I41" s="83">
        <v>0.96</v>
      </c>
      <c r="J41" s="84" t="s">
        <v>117</v>
      </c>
      <c r="K41" s="84" t="s">
        <v>117</v>
      </c>
      <c r="L41" s="84" t="s">
        <v>117</v>
      </c>
      <c r="M41" s="83">
        <v>196</v>
      </c>
      <c r="N41" s="83">
        <v>0</v>
      </c>
      <c r="O41" s="83">
        <v>13</v>
      </c>
      <c r="P41" s="83">
        <v>183</v>
      </c>
      <c r="Q41" s="83">
        <v>0</v>
      </c>
      <c r="R41" s="83">
        <v>0</v>
      </c>
      <c r="S41" s="83">
        <v>17</v>
      </c>
      <c r="T41" s="83">
        <v>179</v>
      </c>
      <c r="U41" s="83">
        <v>0</v>
      </c>
      <c r="V41" s="83">
        <v>0</v>
      </c>
      <c r="W41" s="69"/>
      <c r="X41" s="67" t="s">
        <v>117</v>
      </c>
      <c r="Y41" s="67" t="s">
        <v>117</v>
      </c>
      <c r="Z41" s="67" t="s">
        <v>117</v>
      </c>
      <c r="AA41" s="84" t="s">
        <v>119</v>
      </c>
    </row>
    <row r="42" spans="1:27" ht="27" customHeight="1">
      <c r="A42" s="65"/>
      <c r="B42" s="342" t="s">
        <v>165</v>
      </c>
      <c r="C42" s="342"/>
      <c r="D42" s="342"/>
      <c r="E42" s="342"/>
      <c r="F42" s="342"/>
      <c r="G42" s="342"/>
      <c r="H42" s="81" t="s">
        <v>118</v>
      </c>
      <c r="I42" s="159">
        <v>0.1</v>
      </c>
      <c r="J42" s="84" t="s">
        <v>117</v>
      </c>
      <c r="K42" s="84" t="s">
        <v>117</v>
      </c>
      <c r="L42" s="84" t="s">
        <v>117</v>
      </c>
      <c r="M42" s="68">
        <v>2</v>
      </c>
      <c r="N42" s="68">
        <v>0</v>
      </c>
      <c r="O42" s="68">
        <v>0</v>
      </c>
      <c r="P42" s="68">
        <v>2</v>
      </c>
      <c r="Q42" s="68">
        <v>0</v>
      </c>
      <c r="R42" s="83">
        <v>0</v>
      </c>
      <c r="S42" s="68">
        <v>0</v>
      </c>
      <c r="T42" s="68">
        <v>2</v>
      </c>
      <c r="U42" s="68">
        <v>0</v>
      </c>
      <c r="V42" s="83">
        <v>0</v>
      </c>
      <c r="W42" s="74"/>
      <c r="X42" s="67" t="s">
        <v>117</v>
      </c>
      <c r="Y42" s="67" t="s">
        <v>117</v>
      </c>
      <c r="Z42" s="67" t="s">
        <v>117</v>
      </c>
      <c r="AA42" s="84" t="s">
        <v>88</v>
      </c>
    </row>
    <row r="43" spans="1:27" ht="16.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7" ht="16.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</row>
    <row r="45" spans="1:27" ht="16.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spans="1:27" ht="16.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27" ht="16.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27" ht="18.75">
      <c r="A48" s="41"/>
      <c r="B48" s="41"/>
      <c r="C48" s="41"/>
      <c r="D48" s="345" t="s">
        <v>274</v>
      </c>
      <c r="E48" s="345"/>
      <c r="F48" s="345"/>
      <c r="G48" s="345"/>
      <c r="H48" s="90"/>
      <c r="I48" s="346"/>
      <c r="J48" s="346"/>
      <c r="K48" s="91"/>
      <c r="L48" s="347" t="s">
        <v>277</v>
      </c>
      <c r="M48" s="347"/>
      <c r="N48" s="347"/>
      <c r="O48" s="91"/>
      <c r="P48" s="91"/>
      <c r="Q48" s="91"/>
      <c r="R48" s="91"/>
      <c r="S48" s="228"/>
      <c r="T48" s="228"/>
      <c r="U48" s="228"/>
      <c r="V48" s="228"/>
      <c r="W48" s="41"/>
      <c r="X48" s="41"/>
      <c r="Y48" s="41"/>
      <c r="Z48" s="41"/>
      <c r="AA48" s="41"/>
    </row>
    <row r="49" spans="1:27" ht="15">
      <c r="A49" s="63"/>
      <c r="B49" s="63"/>
      <c r="C49" s="63"/>
      <c r="D49" s="63"/>
      <c r="E49" s="63"/>
      <c r="F49" s="160" t="s">
        <v>172</v>
      </c>
      <c r="G49" s="93"/>
      <c r="H49" s="93"/>
      <c r="I49" s="343" t="s">
        <v>58</v>
      </c>
      <c r="J49" s="343"/>
      <c r="K49" s="63"/>
      <c r="L49" s="344" t="s">
        <v>57</v>
      </c>
      <c r="M49" s="344"/>
      <c r="N49" s="34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6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7" ht="16.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27" ht="16.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</row>
    <row r="53" spans="1:27" ht="16.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8"/>
      <c r="V53" s="167"/>
      <c r="W53" s="167"/>
      <c r="X53" s="167"/>
      <c r="Y53" s="167"/>
      <c r="Z53" s="167"/>
      <c r="AA53" s="167"/>
    </row>
    <row r="54" spans="1:27" ht="16.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</row>
    <row r="55" spans="1:27" ht="16.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</row>
    <row r="56" spans="1:27" ht="16.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</row>
    <row r="57" spans="1:27" ht="16.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</row>
    <row r="58" spans="1:27" ht="16.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</row>
    <row r="59" spans="1:27" ht="16.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</row>
    <row r="60" spans="1:27" ht="16.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</row>
    <row r="61" spans="1:27" ht="16.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</row>
    <row r="62" spans="1:27" ht="16.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</row>
    <row r="63" spans="1:27" ht="16.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</row>
    <row r="64" spans="1:27" ht="16.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</row>
    <row r="65" spans="1:27" ht="16.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</row>
    <row r="66" spans="1:27" ht="16.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</row>
    <row r="67" spans="1:27" ht="16.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</row>
    <row r="68" spans="1:27" ht="16.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</row>
    <row r="69" spans="1:27" ht="16.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</row>
    <row r="70" spans="1:27" ht="16.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</row>
    <row r="71" spans="1:27" ht="16.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</row>
    <row r="72" spans="1:27" ht="16.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</row>
    <row r="73" spans="1:27" ht="16.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</row>
    <row r="74" spans="1:27" ht="16.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</row>
    <row r="75" spans="1:27" ht="16.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</row>
    <row r="76" spans="1:27" ht="16.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</row>
    <row r="77" spans="1:27" ht="16.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</row>
    <row r="78" spans="1:27" ht="16.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</row>
    <row r="79" spans="1:27" ht="16.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</row>
    <row r="80" spans="1:27" ht="16.5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</row>
    <row r="81" spans="1:27" ht="16.5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</row>
    <row r="82" spans="1:27" ht="16.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</row>
    <row r="83" spans="1:27" ht="16.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</row>
    <row r="84" spans="1:27" ht="16.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</row>
    <row r="85" spans="1:27" ht="16.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</row>
    <row r="86" spans="1:27" ht="16.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</row>
    <row r="87" spans="1:27" ht="16.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</row>
    <row r="88" spans="1:27" ht="16.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</row>
    <row r="89" spans="1:27" ht="16.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</row>
    <row r="90" spans="1:27" ht="16.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</row>
    <row r="91" spans="1:27" ht="16.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</row>
    <row r="92" spans="1:27" ht="16.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</row>
    <row r="93" spans="1:27" ht="16.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</row>
    <row r="94" spans="1:27" ht="16.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</row>
    <row r="95" spans="1:27" ht="16.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</row>
    <row r="96" spans="1:27" ht="16.5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</row>
    <row r="97" spans="1:27" ht="16.5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</row>
    <row r="98" spans="1:27" ht="16.5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</row>
    <row r="99" spans="1:27" ht="16.5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</row>
    <row r="100" spans="1:27" ht="16.5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</row>
    <row r="101" spans="1:27" ht="16.5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</row>
    <row r="102" spans="1:27" ht="16.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</row>
    <row r="103" spans="1:27" ht="16.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</row>
    <row r="104" spans="1:27" ht="16.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</row>
    <row r="105" spans="1:27" ht="16.5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</row>
    <row r="106" spans="1:27" ht="16.5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</row>
    <row r="107" spans="1:27" ht="16.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</row>
    <row r="108" spans="1:27" ht="16.5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</row>
    <row r="109" spans="1:27" ht="16.5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</row>
    <row r="110" spans="1:27" ht="16.5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</row>
    <row r="111" spans="1:27" ht="16.5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</row>
    <row r="112" spans="1:27" ht="16.5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</row>
    <row r="113" spans="1:27" ht="16.5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</row>
    <row r="114" spans="1:27" ht="16.5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</row>
    <row r="115" spans="1:27" ht="16.5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</row>
    <row r="116" spans="1:27" ht="16.5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</row>
    <row r="117" spans="1:27" ht="16.5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</row>
    <row r="118" spans="1:27" ht="16.5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</row>
    <row r="119" spans="1:27" ht="16.5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</row>
    <row r="120" spans="1:27" ht="16.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</row>
    <row r="121" spans="1:27" ht="16.5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</row>
    <row r="122" spans="1:27" ht="16.5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</row>
    <row r="123" spans="1:27" ht="16.5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</row>
    <row r="124" spans="1:27" ht="16.5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</row>
    <row r="125" spans="1:27" ht="16.5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</row>
    <row r="126" spans="1:27" ht="16.5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</row>
    <row r="127" spans="1:27" ht="16.5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</row>
    <row r="128" spans="1:27" ht="16.5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</row>
    <row r="129" spans="1:27" ht="16.5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</row>
    <row r="130" spans="1:27" ht="16.5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</row>
    <row r="131" spans="1:27" ht="16.5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</row>
    <row r="132" spans="1:27" ht="16.5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</row>
    <row r="133" spans="1:27" ht="16.5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</row>
    <row r="134" spans="1:27" ht="16.5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</row>
    <row r="135" spans="1:27" ht="16.5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</row>
    <row r="136" spans="1:27" ht="16.5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</row>
    <row r="137" spans="1:27" ht="16.5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</row>
    <row r="138" spans="1:27" ht="16.5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</row>
    <row r="139" spans="1:27" ht="16.5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</row>
    <row r="140" spans="1:27" ht="16.5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</row>
    <row r="141" spans="1:27" ht="16.5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</row>
    <row r="142" spans="1:27" ht="16.5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</row>
    <row r="143" spans="1:27" ht="16.5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</row>
    <row r="144" spans="1:27" ht="16.5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</row>
    <row r="145" spans="1:27" ht="16.5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</row>
    <row r="146" spans="1:27" ht="16.5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</row>
    <row r="147" spans="1:27" ht="16.5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</row>
    <row r="148" spans="1:27" ht="16.5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</row>
    <row r="149" spans="1:27" ht="16.5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</row>
    <row r="150" spans="1:27" ht="16.5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</row>
    <row r="151" spans="1:27" ht="16.5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</row>
    <row r="152" spans="1:27" ht="16.5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</row>
    <row r="153" spans="1:27" ht="16.5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</row>
    <row r="154" spans="1:27" ht="16.5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</row>
    <row r="155" spans="1:27" ht="16.5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</row>
    <row r="156" spans="1:27" ht="16.5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</row>
    <row r="157" spans="1:27" ht="16.5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</row>
    <row r="158" spans="1:27" ht="16.5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</row>
    <row r="159" spans="1:27" ht="16.5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</row>
    <row r="160" spans="1:27" ht="16.5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</row>
    <row r="161" spans="1:27" ht="16.5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</row>
    <row r="162" spans="1:27" ht="16.5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</row>
    <row r="163" spans="1:27" ht="16.5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</row>
    <row r="164" spans="1:27" ht="16.5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</row>
    <row r="165" spans="1:27" ht="16.5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</row>
    <row r="166" spans="1:27" ht="16.5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</row>
    <row r="167" spans="1:27" ht="16.5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</row>
    <row r="168" spans="1:27" ht="16.5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</row>
    <row r="169" spans="1:27" ht="16.5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</row>
    <row r="170" spans="1:27" ht="16.5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</row>
    <row r="171" spans="1:27" ht="16.5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</row>
    <row r="172" spans="1:27" ht="16.5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</row>
    <row r="173" spans="1:27" ht="16.5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</row>
    <row r="174" spans="1:27" ht="16.5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</row>
    <row r="175" spans="1:27" ht="16.5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</row>
    <row r="176" spans="1:27" ht="16.5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</row>
    <row r="177" spans="1:27" ht="16.5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</row>
    <row r="178" spans="1:27" ht="16.5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</row>
    <row r="179" spans="1:27" ht="16.5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</row>
    <row r="180" spans="1:27" ht="16.5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</row>
    <row r="181" spans="1:27" ht="16.5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</row>
    <row r="182" spans="1:27" ht="16.5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</row>
    <row r="183" spans="1:27" ht="16.5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</row>
    <row r="184" spans="1:27" ht="16.5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</row>
    <row r="185" spans="1:27" ht="16.5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</row>
    <row r="186" spans="1:27" ht="16.5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</row>
    <row r="187" spans="1:27" ht="16.5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</row>
    <row r="188" spans="1:27" ht="16.5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</row>
    <row r="189" spans="1:27" ht="16.5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</row>
    <row r="190" spans="1:27" ht="16.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</row>
    <row r="191" spans="1:27" ht="16.5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</row>
    <row r="192" spans="1:27" ht="16.5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</row>
    <row r="193" spans="1:27" ht="16.5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</row>
    <row r="194" spans="1:27" ht="16.5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</row>
    <row r="195" spans="1:27" ht="16.5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</row>
    <row r="196" spans="1:27" ht="16.5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</row>
    <row r="197" spans="1:27" ht="16.5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</row>
    <row r="198" spans="1:27" ht="16.5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</row>
    <row r="199" spans="1:27" ht="16.5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</row>
    <row r="200" spans="1:27" ht="16.5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</row>
    <row r="201" spans="1:27" ht="16.5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</row>
    <row r="202" spans="1:27" ht="16.5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</row>
    <row r="203" spans="1:27" ht="16.5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</row>
    <row r="204" spans="1:27" ht="16.5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</row>
    <row r="205" spans="1:27" ht="16.5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</row>
    <row r="206" spans="1:27" ht="16.5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</row>
    <row r="207" spans="1:27" ht="16.5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</row>
    <row r="208" spans="1:27" ht="16.5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</row>
    <row r="209" spans="1:27" ht="16.5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</row>
    <row r="210" spans="1:27" ht="16.5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</row>
    <row r="211" spans="1:27" ht="16.5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</row>
    <row r="212" spans="1:27" ht="16.5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</row>
    <row r="213" spans="1:27" ht="16.5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</row>
    <row r="214" spans="1:27" ht="16.5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</row>
    <row r="215" spans="1:27" ht="16.5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</row>
    <row r="216" spans="1:27" ht="16.5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</row>
    <row r="217" spans="1:27" ht="16.5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</row>
    <row r="218" spans="1:27" ht="16.5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</row>
    <row r="219" spans="1:27" ht="16.5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</row>
    <row r="220" spans="1:27" ht="16.5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</row>
    <row r="221" spans="1:27" ht="16.5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</row>
    <row r="222" spans="1:27" ht="16.5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</row>
    <row r="223" spans="1:27" ht="16.5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</row>
    <row r="224" spans="1:27" ht="16.5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</row>
    <row r="225" spans="1:27" ht="16.5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</row>
    <row r="226" spans="1:27" ht="16.5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</row>
    <row r="227" spans="1:27" ht="16.5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</row>
    <row r="228" spans="1:27" ht="16.5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</row>
    <row r="229" spans="1:27" ht="16.5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</row>
    <row r="230" spans="1:27" ht="16.5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</row>
    <row r="231" spans="1:27" ht="16.5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</row>
    <row r="232" spans="1:27" ht="16.5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</row>
    <row r="233" spans="1:27" ht="16.5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</row>
    <row r="234" spans="1:27" ht="16.5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</row>
    <row r="235" spans="1:27" ht="16.5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</row>
    <row r="236" spans="1:27" ht="16.5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</row>
    <row r="237" spans="1:27" ht="16.5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</row>
    <row r="238" spans="1:27" ht="16.5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</row>
    <row r="239" spans="1:27" ht="16.5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</row>
    <row r="240" spans="1:27" ht="16.5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</row>
    <row r="241" spans="1:27" ht="16.5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</row>
    <row r="242" spans="1:27" ht="16.5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</row>
    <row r="243" spans="1:27" ht="16.5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</row>
    <row r="244" spans="1:27" ht="16.5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</row>
    <row r="245" spans="1:27" ht="16.5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</row>
    <row r="246" spans="1:27" ht="16.5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</row>
    <row r="247" spans="1:27" ht="16.5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</row>
    <row r="248" spans="1:27" ht="16.5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</row>
    <row r="249" spans="1:27" ht="16.5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</row>
    <row r="250" spans="1:27" ht="16.5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</row>
    <row r="251" spans="1:27" ht="16.5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</row>
    <row r="252" spans="1:27" ht="16.5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</row>
    <row r="253" spans="1:27" ht="16.5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</row>
    <row r="254" spans="1:27" ht="16.5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</row>
    <row r="255" spans="1:27" ht="16.5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</row>
    <row r="256" spans="1:27" ht="16.5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</row>
    <row r="257" spans="1:27" ht="16.5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</row>
    <row r="258" spans="1:27" ht="16.5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</row>
    <row r="259" spans="1:27" ht="16.5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</row>
    <row r="260" spans="1:27" ht="16.5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</row>
    <row r="261" spans="1:27" ht="16.5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</row>
    <row r="262" spans="1:27" ht="16.5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</row>
    <row r="263" spans="1:27" ht="16.5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</row>
    <row r="264" spans="1:27" ht="16.5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</row>
    <row r="265" spans="1:27" ht="16.5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</row>
    <row r="266" spans="1:27" ht="16.5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</row>
    <row r="267" spans="1:27" ht="16.5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</row>
    <row r="268" spans="1:27" ht="16.5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</row>
    <row r="269" spans="1:27" ht="16.5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</row>
    <row r="270" spans="1:27" ht="16.5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</row>
    <row r="271" spans="1:27" ht="16.5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</row>
    <row r="272" spans="1:27" ht="16.5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</row>
    <row r="273" spans="1:27" ht="16.5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</row>
    <row r="274" spans="1:27" ht="16.5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</row>
    <row r="275" spans="1:27" ht="16.5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</row>
    <row r="276" spans="1:27" ht="16.5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</row>
    <row r="277" spans="1:27" ht="16.5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</row>
    <row r="278" spans="1:27" ht="16.5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</row>
    <row r="279" spans="1:27" ht="16.5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</row>
    <row r="280" spans="1:27" ht="16.5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</row>
    <row r="281" spans="1:27" ht="16.5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</row>
    <row r="282" spans="1:27" ht="16.5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</row>
    <row r="283" spans="1:27" ht="16.5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</row>
    <row r="284" spans="1:27" ht="16.5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</row>
    <row r="285" spans="1:27" ht="16.5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</row>
    <row r="286" spans="1:27" ht="16.5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</row>
    <row r="287" spans="1:27" ht="16.5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</row>
    <row r="288" spans="1:27" ht="16.5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</row>
    <row r="289" spans="1:27" ht="16.5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</row>
    <row r="290" spans="1:27" ht="16.5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</row>
    <row r="291" spans="1:27" ht="16.5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</row>
    <row r="292" spans="1:27" ht="16.5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</row>
    <row r="293" spans="1:27" ht="16.5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</row>
    <row r="294" spans="1:27" ht="16.5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</row>
    <row r="295" spans="1:27" ht="16.5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</row>
    <row r="296" spans="1:27" ht="16.5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</row>
    <row r="297" spans="1:27" ht="16.5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</row>
    <row r="298" spans="1:27" ht="16.5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</row>
    <row r="299" spans="1:27" ht="16.5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</row>
    <row r="300" spans="1:27" ht="16.5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</row>
    <row r="301" spans="1:27" ht="16.5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</row>
    <row r="302" spans="1:27" ht="16.5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</row>
    <row r="303" spans="1:27" ht="16.5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</row>
    <row r="304" spans="1:27" ht="16.5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</row>
    <row r="305" spans="1:27" ht="16.5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</row>
    <row r="306" spans="1:27" ht="16.5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</row>
    <row r="307" spans="1:27" ht="16.5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</row>
    <row r="308" spans="1:27" ht="16.5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</row>
    <row r="309" spans="1:27" ht="16.5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</row>
    <row r="310" spans="1:27" ht="16.5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</row>
    <row r="311" spans="1:27" ht="16.5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</row>
    <row r="312" spans="1:27" ht="16.5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</row>
    <row r="313" spans="1:27" ht="16.5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</row>
    <row r="314" spans="1:27" ht="16.5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</row>
    <row r="315" spans="1:27" ht="16.5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</row>
    <row r="316" spans="1:27" ht="16.5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</row>
    <row r="317" spans="1:27" ht="16.5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</row>
    <row r="318" spans="1:27" ht="16.5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</row>
    <row r="319" spans="1:27" ht="16.5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</row>
    <row r="320" spans="1:27" ht="16.5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</row>
    <row r="321" spans="1:27" ht="16.5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</row>
    <row r="322" spans="1:27" ht="16.5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</row>
    <row r="323" spans="1:27" ht="16.5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</row>
    <row r="324" spans="1:27" ht="16.5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</row>
    <row r="325" spans="1:27" ht="16.5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</row>
    <row r="326" spans="1:27" ht="16.5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</row>
    <row r="327" spans="1:27" ht="16.5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</row>
    <row r="328" spans="1:27" ht="16.5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</row>
    <row r="329" spans="1:27" ht="16.5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</row>
    <row r="330" spans="1:27" ht="16.5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</row>
    <row r="331" spans="1:27" ht="16.5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</row>
    <row r="332" spans="1:27" ht="16.5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</row>
    <row r="333" spans="1:27" ht="16.5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</row>
    <row r="334" spans="1:27" ht="16.5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</row>
    <row r="335" spans="1:27" ht="16.5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</row>
    <row r="336" spans="1:27" ht="16.5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</row>
    <row r="337" spans="1:27" ht="16.5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</row>
    <row r="338" spans="1:27" ht="16.5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</row>
    <row r="339" spans="1:27" ht="16.5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</row>
    <row r="340" spans="1:27" ht="16.5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</row>
    <row r="341" spans="1:27" ht="16.5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</row>
    <row r="342" spans="1:27" ht="16.5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</row>
    <row r="343" spans="1:27" ht="16.5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</row>
    <row r="344" spans="1:27" ht="16.5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</row>
    <row r="345" spans="1:27" ht="16.5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</row>
    <row r="346" spans="1:27" ht="16.5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</row>
    <row r="347" spans="1:27" ht="16.5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</row>
    <row r="348" spans="1:27" ht="16.5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</row>
    <row r="349" spans="1:27" ht="16.5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</row>
    <row r="350" spans="1:27" ht="16.5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</row>
    <row r="351" spans="1:27" ht="16.5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</row>
    <row r="352" spans="1:27" ht="16.5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</row>
    <row r="353" spans="1:27" ht="16.5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</row>
    <row r="354" spans="1:27" ht="16.5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</row>
    <row r="355" spans="1:27" ht="16.5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</row>
    <row r="356" spans="1:27" ht="16.5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</row>
    <row r="357" spans="1:27" ht="16.5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</row>
    <row r="358" spans="1:27" ht="16.5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</row>
    <row r="359" spans="1:27" ht="16.5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</row>
    <row r="360" spans="1:27" ht="16.5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</row>
    <row r="361" spans="1:27" ht="16.5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</row>
    <row r="362" spans="1:27" ht="16.5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</row>
    <row r="363" spans="1:27" ht="16.5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</row>
    <row r="364" spans="1:27" ht="16.5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</row>
    <row r="365" spans="1:27" ht="16.5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</row>
    <row r="366" spans="1:27" ht="16.5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</row>
    <row r="367" spans="1:27" ht="16.5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</row>
    <row r="368" spans="1:27" ht="16.5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</row>
    <row r="369" spans="1:27" ht="16.5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</row>
    <row r="370" spans="1:27" ht="16.5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</row>
    <row r="371" spans="1:27" ht="16.5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</row>
    <row r="372" spans="1:27" ht="16.5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</row>
    <row r="373" spans="1:27" ht="16.5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</row>
    <row r="374" spans="1:27" ht="16.5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</row>
    <row r="375" spans="1:27" ht="16.5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</row>
    <row r="376" spans="1:27" ht="16.5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</row>
    <row r="377" spans="1:27" ht="16.5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</row>
    <row r="378" spans="1:27" ht="16.5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</row>
    <row r="379" spans="1:27" ht="16.5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</row>
    <row r="380" spans="1:27" ht="16.5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</row>
    <row r="381" spans="1:27" ht="16.5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</row>
    <row r="382" spans="1:27" ht="16.5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</row>
    <row r="383" spans="1:27" ht="16.5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</row>
    <row r="384" spans="1:27" ht="16.5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</row>
    <row r="385" spans="1:27" ht="16.5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</row>
    <row r="386" spans="1:27" ht="16.5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</row>
    <row r="387" spans="1:27" ht="16.5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</row>
    <row r="388" spans="1:27" ht="16.5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</row>
    <row r="389" spans="1:27" ht="16.5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</row>
    <row r="390" spans="1:27" ht="16.5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</row>
    <row r="391" spans="1:27" ht="16.5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</row>
    <row r="392" spans="1:27" ht="16.5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</row>
    <row r="393" spans="1:27" ht="16.5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</row>
    <row r="394" spans="1:27" ht="16.5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</row>
    <row r="395" spans="1:27" ht="16.5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</row>
    <row r="396" spans="1:27" ht="16.5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</row>
    <row r="397" spans="1:27" ht="16.5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</row>
    <row r="398" spans="1:27" ht="16.5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</row>
    <row r="399" spans="1:27" ht="16.5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</row>
    <row r="400" spans="1:27" ht="16.5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</row>
    <row r="401" spans="1:27" ht="16.5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</row>
    <row r="402" spans="1:27" ht="16.5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</row>
    <row r="403" spans="1:27" ht="16.5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</row>
    <row r="404" spans="1:27" ht="16.5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</row>
    <row r="405" spans="1:27" ht="16.5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</row>
    <row r="406" spans="1:27" ht="16.5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</row>
    <row r="407" spans="1:27" ht="16.5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</row>
    <row r="408" spans="1:27" ht="16.5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</row>
    <row r="409" spans="1:27" ht="16.5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</row>
    <row r="410" spans="1:27" ht="16.5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</row>
    <row r="411" spans="1:27" ht="16.5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</row>
    <row r="412" spans="1:27" ht="16.5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</row>
    <row r="413" spans="1:27" ht="16.5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</row>
    <row r="414" spans="1:27" ht="16.5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</row>
    <row r="415" spans="1:27" ht="16.5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</row>
    <row r="416" spans="1:27" ht="16.5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</row>
    <row r="417" spans="1:27" ht="16.5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</row>
    <row r="418" spans="1:27" ht="16.5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</row>
    <row r="419" spans="1:27" ht="16.5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</row>
    <row r="420" spans="1:27" ht="16.5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</row>
    <row r="421" spans="1:27" ht="16.5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</row>
    <row r="422" spans="1:27" ht="16.5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</row>
    <row r="423" spans="1:27" ht="16.5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</row>
    <row r="424" spans="1:27" ht="16.5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</row>
    <row r="425" spans="1:27" ht="16.5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</row>
    <row r="426" spans="1:27" ht="16.5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</row>
    <row r="427" spans="1:27" ht="16.5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</row>
    <row r="428" spans="1:27" ht="16.5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</row>
    <row r="429" spans="1:27" ht="16.5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</row>
    <row r="430" spans="1:27" ht="16.5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</row>
    <row r="431" spans="1:27" ht="16.5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</row>
    <row r="432" spans="1:27" ht="16.5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</row>
    <row r="433" spans="1:27" ht="16.5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</row>
    <row r="434" spans="1:27" ht="16.5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</row>
    <row r="435" spans="1:27" ht="16.5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</row>
    <row r="436" spans="1:27" ht="16.5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</row>
    <row r="437" spans="1:27" ht="16.5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</row>
    <row r="438" spans="1:27" ht="16.5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</row>
    <row r="439" spans="1:27" ht="16.5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</row>
    <row r="440" spans="1:27" ht="16.5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</row>
    <row r="441" spans="1:27" ht="16.5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</row>
    <row r="442" spans="1:27" ht="16.5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</row>
    <row r="443" spans="1:27" ht="16.5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</row>
    <row r="444" spans="1:27" ht="16.5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</row>
    <row r="445" spans="1:27" ht="16.5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</row>
    <row r="446" spans="1:27" ht="16.5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</row>
    <row r="447" spans="1:27" ht="16.5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</row>
    <row r="448" spans="1:27" ht="16.5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</row>
    <row r="449" spans="1:27" ht="16.5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</row>
    <row r="450" spans="1:27" ht="16.5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</row>
    <row r="451" spans="1:27" ht="16.5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</row>
    <row r="452" spans="1:27" ht="16.5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</row>
    <row r="453" spans="1:27" ht="16.5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</row>
    <row r="454" spans="1:27" ht="16.5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</row>
    <row r="455" spans="1:27" ht="16.5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</row>
    <row r="456" spans="1:27" ht="16.5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</row>
    <row r="457" spans="1:27" ht="16.5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</row>
    <row r="458" spans="1:27" ht="16.5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</row>
    <row r="459" spans="1:27" ht="16.5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</row>
    <row r="460" spans="1:27" ht="16.5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</row>
    <row r="461" spans="1:27" ht="16.5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</row>
    <row r="462" spans="1:27" ht="16.5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</row>
    <row r="463" spans="1:27" ht="16.5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</row>
    <row r="464" spans="1:27" ht="16.5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</row>
    <row r="465" spans="1:27" ht="16.5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</row>
    <row r="466" spans="1:27" ht="16.5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</row>
    <row r="467" spans="1:27" ht="16.5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</row>
    <row r="468" spans="1:27" ht="16.5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</row>
    <row r="469" spans="1:27" ht="16.5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</row>
    <row r="470" spans="1:27" ht="16.5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</row>
    <row r="471" spans="1:27" ht="16.5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</row>
    <row r="472" spans="1:27" ht="16.5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</row>
    <row r="473" spans="1:27" ht="16.5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</row>
    <row r="474" spans="1:27" ht="16.5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</row>
    <row r="475" spans="1:27" ht="16.5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</row>
    <row r="476" spans="1:27" ht="16.5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</row>
    <row r="477" spans="1:27" ht="16.5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</row>
    <row r="478" spans="1:27" ht="16.5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</row>
    <row r="479" spans="1:27" ht="16.5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</row>
    <row r="480" spans="1:27" ht="16.5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</row>
    <row r="481" spans="1:27" ht="16.5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</row>
    <row r="482" spans="1:27" ht="16.5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</row>
    <row r="483" spans="1:27" ht="16.5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</row>
    <row r="484" spans="1:27" ht="16.5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</row>
    <row r="485" spans="1:27" ht="16.5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</row>
    <row r="486" spans="1:27" ht="16.5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</row>
    <row r="487" spans="1:27" ht="16.5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</row>
    <row r="488" spans="1:27" ht="16.5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</row>
    <row r="489" spans="1:27" ht="16.5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</row>
    <row r="490" spans="1:27" ht="16.5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</row>
    <row r="491" spans="1:27" ht="16.5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</row>
    <row r="492" spans="1:27" ht="16.5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</row>
    <row r="493" spans="1:27" ht="16.5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</row>
    <row r="494" spans="1:27" ht="16.5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</row>
    <row r="495" spans="1:27" ht="16.5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</row>
    <row r="496" spans="1:27" ht="16.5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</row>
    <row r="497" spans="1:27" ht="16.5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</row>
    <row r="498" spans="1:27" ht="16.5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</row>
    <row r="499" spans="1:27" ht="16.5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</row>
    <row r="500" spans="1:27" ht="16.5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</row>
    <row r="501" spans="1:27" ht="16.5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</row>
    <row r="502" spans="1:27" ht="16.5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</row>
    <row r="503" spans="1:27" ht="16.5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</row>
    <row r="504" spans="1:27" ht="16.5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</row>
    <row r="505" spans="1:27" ht="16.5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</row>
    <row r="506" spans="1:27" ht="16.5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</row>
    <row r="507" spans="1:27" ht="16.5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</row>
    <row r="508" spans="1:27" ht="16.5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</row>
    <row r="509" spans="1:27" ht="16.5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</row>
    <row r="510" spans="1:27" ht="16.5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</row>
    <row r="511" spans="1:27" ht="16.5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</row>
    <row r="512" spans="1:27" ht="16.5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</row>
    <row r="513" spans="1:27" ht="16.5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</row>
    <row r="514" spans="1:27" ht="16.5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</row>
    <row r="515" spans="1:27" ht="16.5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</row>
    <row r="516" spans="1:27" ht="16.5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</row>
    <row r="517" spans="1:27" ht="16.5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</row>
    <row r="518" spans="1:27" ht="16.5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</row>
    <row r="519" spans="1:27" ht="16.5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</row>
    <row r="520" spans="1:27" ht="16.5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</row>
    <row r="521" spans="1:27" ht="16.5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</row>
    <row r="522" spans="1:27" ht="16.5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</row>
    <row r="523" spans="1:27" ht="16.5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</row>
    <row r="524" spans="1:27" ht="16.5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</row>
    <row r="525" spans="1:27" ht="16.5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</row>
    <row r="526" spans="1:27" ht="16.5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</row>
    <row r="527" spans="1:27" ht="16.5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</row>
    <row r="528" spans="1:27" ht="16.5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</row>
    <row r="529" spans="1:27" ht="16.5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</row>
    <row r="530" spans="1:27" ht="16.5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</row>
    <row r="531" spans="1:27" ht="16.5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</row>
    <row r="532" spans="1:27" ht="16.5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</row>
    <row r="533" spans="1:27" ht="16.5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</row>
    <row r="534" spans="1:27" ht="16.5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</row>
    <row r="535" spans="1:27" ht="16.5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</row>
    <row r="536" spans="1:27" ht="16.5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</row>
    <row r="537" spans="1:27" ht="16.5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</row>
    <row r="538" spans="1:27" ht="16.5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</row>
    <row r="539" spans="1:27" ht="16.5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</row>
    <row r="540" spans="1:27" ht="16.5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</row>
    <row r="541" spans="1:27" ht="16.5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</row>
    <row r="542" spans="1:27" ht="16.5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</row>
    <row r="543" spans="1:27" ht="16.5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</row>
    <row r="544" spans="1:27" ht="16.5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</row>
    <row r="545" spans="1:27" ht="16.5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</row>
    <row r="546" spans="1:27" ht="16.5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</row>
    <row r="547" spans="1:27" ht="16.5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</row>
    <row r="548" spans="1:27" ht="16.5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</row>
    <row r="549" spans="1:27" ht="16.5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</row>
    <row r="550" spans="1:27" ht="16.5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</row>
    <row r="551" spans="1:27" ht="16.5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</row>
    <row r="552" spans="1:27" ht="16.5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</row>
    <row r="553" spans="1:27" ht="16.5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</row>
    <row r="554" spans="1:27" ht="16.5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</row>
    <row r="555" spans="1:27" ht="16.5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</row>
    <row r="556" spans="1:27" ht="16.5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</row>
    <row r="557" spans="1:27" ht="16.5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</row>
    <row r="558" spans="1:27" ht="16.5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</row>
    <row r="559" spans="1:27" ht="16.5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</row>
    <row r="560" spans="1:27" ht="16.5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</row>
    <row r="561" spans="1:27" ht="16.5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</row>
    <row r="562" spans="1:27" ht="16.5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</row>
    <row r="563" spans="1:27" ht="16.5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</row>
    <row r="564" spans="1:27" ht="16.5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</row>
    <row r="565" spans="1:27" ht="16.5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</row>
    <row r="566" spans="1:27" ht="16.5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</row>
    <row r="567" spans="1:27" ht="16.5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</row>
    <row r="568" spans="1:27" ht="16.5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</row>
    <row r="569" spans="1:27" ht="16.5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</row>
    <row r="570" spans="1:27" ht="16.5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</row>
    <row r="571" spans="1:27" ht="16.5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</row>
    <row r="572" spans="1:27" ht="16.5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</row>
    <row r="573" spans="1:27" ht="16.5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</row>
    <row r="574" spans="1:27" ht="16.5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</row>
    <row r="575" spans="1:27" ht="16.5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</row>
    <row r="576" spans="1:27" ht="16.5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</row>
    <row r="577" spans="1:27" ht="16.5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</row>
    <row r="578" spans="1:27" ht="16.5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</row>
    <row r="579" spans="1:27" ht="16.5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</row>
    <row r="580" spans="1:27" ht="16.5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</row>
    <row r="581" spans="1:27" ht="16.5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</row>
    <row r="582" spans="1:27" ht="16.5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</row>
    <row r="583" spans="1:27" ht="16.5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</row>
    <row r="584" spans="1:27" ht="16.5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</row>
    <row r="585" spans="1:27" ht="16.5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</row>
    <row r="586" spans="1:27" ht="16.5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</row>
    <row r="587" spans="1:27" ht="16.5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</row>
    <row r="588" spans="1:27" ht="16.5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</row>
    <row r="589" spans="1:27" ht="16.5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</row>
    <row r="590" spans="1:27" ht="16.5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</row>
    <row r="591" spans="1:27" ht="16.5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</row>
    <row r="592" spans="1:27" ht="16.5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</row>
    <row r="593" spans="1:27" ht="16.5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</row>
    <row r="594" spans="1:27" ht="16.5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</row>
    <row r="595" spans="1:27" ht="16.5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</row>
    <row r="596" spans="1:27" ht="16.5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</row>
    <row r="597" spans="1:27" ht="16.5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</row>
    <row r="598" spans="1:27" ht="16.5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</row>
    <row r="599" spans="1:27" ht="16.5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</row>
    <row r="600" spans="1:27" ht="16.5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</row>
    <row r="601" spans="1:27" ht="16.5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</row>
    <row r="602" spans="1:27" ht="16.5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</row>
    <row r="603" spans="1:27" ht="16.5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</row>
    <row r="604" spans="1:27" ht="16.5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</row>
    <row r="605" spans="1:27" ht="16.5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</row>
    <row r="606" spans="1:27" ht="16.5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</row>
    <row r="607" spans="1:27" ht="16.5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</row>
    <row r="608" spans="1:27" ht="16.5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</row>
    <row r="609" spans="1:27" ht="16.5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</row>
    <row r="610" spans="1:27" ht="16.5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</row>
    <row r="611" spans="1:27" ht="16.5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</row>
    <row r="612" spans="1:27" ht="16.5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</row>
    <row r="613" spans="1:27" ht="16.5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</row>
    <row r="614" spans="1:27" ht="16.5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</row>
    <row r="615" spans="1:27" ht="16.5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</row>
    <row r="616" spans="1:27" ht="16.5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</row>
    <row r="617" spans="1:27" ht="16.5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</row>
    <row r="618" spans="1:27" ht="16.5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</row>
    <row r="619" spans="1:27" ht="16.5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</row>
    <row r="620" spans="1:27" ht="16.5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</row>
    <row r="621" spans="1:27" ht="16.5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</row>
    <row r="622" spans="1:27" ht="16.5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</row>
    <row r="623" spans="1:27" ht="16.5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</row>
    <row r="624" spans="1:27" ht="16.5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</row>
    <row r="625" spans="1:27" ht="16.5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</row>
    <row r="626" spans="1:27" ht="16.5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</row>
    <row r="627" spans="1:27" ht="16.5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</row>
    <row r="628" spans="1:27" ht="16.5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</row>
    <row r="629" spans="1:27" ht="16.5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</row>
    <row r="630" spans="1:27" ht="16.5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</row>
    <row r="631" spans="1:27" ht="16.5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</row>
    <row r="632" spans="1:27" ht="16.5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</row>
    <row r="633" spans="1:27" ht="16.5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</row>
    <row r="634" spans="1:27" ht="16.5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</row>
    <row r="635" spans="1:27" ht="16.5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</row>
    <row r="636" spans="1:27" ht="16.5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</row>
    <row r="637" spans="1:27" ht="16.5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</row>
    <row r="638" spans="1:27" ht="16.5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</row>
    <row r="639" spans="1:27" ht="16.5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</row>
    <row r="640" spans="1:27" ht="16.5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</row>
    <row r="641" spans="1:27" ht="16.5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</row>
    <row r="642" spans="1:27" ht="16.5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</row>
    <row r="643" spans="1:27" ht="16.5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</row>
    <row r="644" spans="1:27" ht="16.5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</row>
    <row r="645" spans="1:27" ht="16.5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</row>
    <row r="646" spans="1:27" ht="16.5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</row>
    <row r="647" spans="1:27" ht="16.5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</row>
    <row r="648" spans="1:27" ht="16.5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</row>
    <row r="649" spans="1:27" ht="16.5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</row>
    <row r="650" spans="1:27" ht="16.5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</row>
    <row r="651" spans="1:27" ht="16.5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</row>
    <row r="652" spans="1:27" ht="16.5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</row>
    <row r="653" spans="1:27" ht="16.5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</row>
    <row r="654" spans="1:27" ht="16.5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</row>
    <row r="655" spans="1:27" ht="16.5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</row>
    <row r="656" spans="1:27" ht="16.5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</row>
    <row r="657" spans="1:27" ht="16.5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</row>
    <row r="658" spans="1:27" ht="16.5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</row>
    <row r="659" spans="1:27" ht="16.5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</row>
    <row r="660" spans="1:27" ht="16.5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</row>
    <row r="661" spans="1:27" ht="16.5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</row>
    <row r="662" spans="1:27" ht="16.5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</row>
    <row r="663" spans="1:27" ht="16.5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</row>
    <row r="664" spans="1:27" ht="16.5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</row>
    <row r="665" spans="1:27" ht="16.5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</row>
    <row r="666" spans="1:27" ht="16.5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</row>
    <row r="667" spans="1:27" ht="16.5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</row>
    <row r="668" spans="1:27" ht="16.5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</row>
    <row r="669" spans="1:27" ht="16.5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</row>
    <row r="670" spans="1:27" ht="16.5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</row>
    <row r="671" spans="1:27" ht="16.5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</row>
    <row r="672" spans="1:27" ht="16.5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</row>
    <row r="673" spans="1:27" ht="16.5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</row>
    <row r="674" spans="1:27" ht="16.5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</row>
    <row r="675" spans="1:27" ht="16.5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</row>
    <row r="676" spans="1:27" ht="16.5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</row>
    <row r="677" spans="1:27" ht="16.5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</row>
    <row r="678" spans="1:27" ht="16.5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</row>
    <row r="679" spans="1:27" ht="16.5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</row>
    <row r="680" spans="1:27" ht="16.5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</row>
    <row r="681" spans="1:27" ht="16.5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</row>
    <row r="682" spans="1:27" ht="16.5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</row>
    <row r="683" spans="1:27" ht="16.5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</row>
    <row r="684" spans="1:27" ht="16.5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</row>
    <row r="685" spans="1:27" ht="16.5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</row>
    <row r="686" spans="1:27" ht="16.5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</row>
    <row r="687" spans="1:27" ht="16.5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</row>
    <row r="688" spans="1:27" ht="16.5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</row>
    <row r="689" spans="1:27" ht="16.5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</row>
    <row r="690" spans="1:27" ht="16.5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</row>
    <row r="691" spans="1:27" ht="16.5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</row>
    <row r="692" spans="1:27" ht="16.5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</row>
    <row r="693" spans="1:27" ht="16.5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</row>
    <row r="694" spans="1:27" ht="16.5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</row>
    <row r="695" spans="1:27" ht="16.5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</row>
    <row r="696" spans="1:27" ht="16.5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</row>
    <row r="697" spans="1:27" ht="16.5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</row>
    <row r="698" spans="1:27" ht="16.5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</row>
    <row r="699" spans="1:27" ht="16.5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</row>
    <row r="700" spans="1:27" ht="16.5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</row>
    <row r="701" spans="1:27" ht="16.5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</row>
    <row r="702" spans="1:27" ht="16.5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</row>
    <row r="703" spans="1:27" ht="16.5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</row>
    <row r="704" spans="1:27" ht="16.5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</row>
    <row r="705" spans="1:27" ht="16.5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</row>
    <row r="706" spans="1:27" ht="16.5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</row>
    <row r="707" spans="1:27" ht="16.5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</row>
    <row r="708" spans="1:27" ht="16.5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</row>
    <row r="709" spans="1:27" ht="16.5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</row>
    <row r="710" spans="1:27" ht="16.5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</row>
    <row r="711" spans="1:27" ht="16.5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</row>
    <row r="712" spans="1:27" ht="16.5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</row>
    <row r="713" spans="1:27" ht="16.5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</row>
    <row r="714" spans="1:27" ht="16.5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</row>
    <row r="715" spans="1:27" ht="16.5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</row>
    <row r="716" spans="1:27" ht="16.5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</row>
    <row r="717" spans="1:27" ht="16.5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</row>
    <row r="718" spans="1:27" ht="16.5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</row>
    <row r="719" spans="1:27" ht="16.5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</row>
    <row r="720" spans="1:27" ht="16.5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</row>
    <row r="721" spans="1:27" ht="16.5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</row>
    <row r="722" spans="1:27" ht="16.5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</row>
    <row r="723" spans="1:27" ht="16.5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</row>
    <row r="724" spans="1:27" ht="16.5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</row>
    <row r="725" spans="1:27" ht="16.5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</row>
    <row r="726" spans="1:27" ht="16.5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</row>
    <row r="727" spans="1:27" ht="16.5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</row>
    <row r="728" spans="1:27" ht="16.5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</row>
    <row r="729" spans="1:27" ht="16.5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</row>
    <row r="730" spans="1:27" ht="16.5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</row>
    <row r="731" spans="1:27" ht="16.5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</row>
    <row r="732" spans="1:27" ht="16.5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</row>
    <row r="733" spans="1:27" ht="16.5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</row>
    <row r="734" spans="1:27" ht="16.5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</row>
    <row r="735" spans="1:27" ht="16.5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</row>
    <row r="736" spans="1:27" ht="16.5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</row>
    <row r="737" spans="1:27" ht="16.5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</row>
    <row r="738" spans="1:27" ht="16.5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</row>
    <row r="739" spans="1:27" ht="16.5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</row>
    <row r="740" spans="1:27" ht="16.5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</row>
    <row r="741" spans="1:27" ht="16.5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</row>
    <row r="742" spans="1:27" ht="16.5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</row>
    <row r="743" spans="1:27" ht="16.5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</row>
    <row r="744" spans="1:27" ht="16.5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</row>
    <row r="745" spans="1:27" ht="16.5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</row>
    <row r="746" spans="1:27" ht="16.5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</row>
    <row r="747" spans="1:27" ht="16.5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</row>
    <row r="748" spans="1:27" ht="16.5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</row>
    <row r="749" spans="1:27" ht="16.5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</row>
    <row r="750" spans="1:27" ht="16.5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</row>
    <row r="751" spans="1:27" ht="16.5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</row>
    <row r="752" spans="1:27" ht="16.5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</row>
    <row r="753" spans="1:27" ht="16.5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</row>
    <row r="754" spans="1:27" ht="16.5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</row>
    <row r="755" spans="1:27" ht="16.5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</row>
    <row r="756" spans="1:27" ht="16.5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</row>
    <row r="757" spans="1:27" ht="16.5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</row>
    <row r="758" spans="1:27" ht="16.5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</row>
    <row r="759" spans="1:27" ht="16.5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</row>
    <row r="760" spans="1:27" ht="16.5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</row>
    <row r="761" spans="1:27" ht="16.5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</row>
    <row r="762" spans="1:27" ht="16.5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</row>
    <row r="763" spans="1:27" ht="16.5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</row>
    <row r="764" spans="1:27" ht="16.5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</row>
    <row r="765" spans="1:27" ht="16.5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</row>
    <row r="766" spans="1:27" ht="16.5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</row>
    <row r="767" spans="1:27" ht="16.5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</row>
    <row r="768" spans="1:27" ht="16.5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</row>
    <row r="769" spans="1:27" ht="16.5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</row>
    <row r="770" spans="1:27" ht="16.5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</row>
    <row r="771" spans="1:27" ht="16.5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</row>
    <row r="772" spans="1:27" ht="16.5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</row>
    <row r="773" spans="1:27" ht="16.5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</row>
    <row r="774" spans="1:27" ht="16.5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</row>
    <row r="775" spans="1:27" ht="16.5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</row>
    <row r="776" spans="1:27" ht="16.5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</row>
    <row r="777" spans="1:27" ht="16.5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</row>
    <row r="778" spans="1:27" ht="16.5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</row>
    <row r="779" spans="1:27" ht="16.5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</row>
    <row r="780" spans="1:27" ht="16.5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</row>
    <row r="781" spans="1:27" ht="16.5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</row>
    <row r="782" spans="1:27" ht="16.5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</row>
    <row r="783" spans="1:27" ht="16.5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</row>
    <row r="784" spans="1:27" ht="16.5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</row>
    <row r="785" spans="1:27" ht="16.5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</row>
    <row r="786" spans="1:27" ht="16.5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</row>
    <row r="787" spans="1:27" ht="16.5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</row>
    <row r="788" spans="1:27" ht="16.5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</row>
    <row r="789" spans="1:27" ht="16.5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</row>
    <row r="790" spans="1:27" ht="16.5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</row>
    <row r="791" spans="1:27" ht="16.5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</row>
    <row r="792" spans="1:27" ht="16.5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</row>
    <row r="793" spans="1:27" ht="16.5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</row>
    <row r="794" spans="1:27" ht="16.5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</row>
    <row r="795" spans="1:27" ht="16.5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</row>
    <row r="796" spans="1:27" ht="16.5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</row>
    <row r="797" spans="1:27" ht="16.5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</row>
    <row r="798" spans="1:27" ht="16.5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</row>
    <row r="799" spans="1:27" ht="16.5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</row>
    <row r="800" spans="1:27" ht="16.5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</row>
    <row r="801" spans="1:27" ht="16.5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</row>
    <row r="802" spans="1:27" ht="16.5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</row>
    <row r="803" spans="1:27" ht="16.5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</row>
    <row r="804" spans="1:27" ht="16.5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</row>
    <row r="805" spans="1:27" ht="16.5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</row>
    <row r="806" spans="1:27" ht="16.5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</row>
    <row r="807" spans="1:27" ht="16.5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</row>
    <row r="808" spans="1:27" ht="16.5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</row>
    <row r="809" spans="1:27" ht="16.5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</row>
    <row r="810" spans="1:27" ht="16.5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</row>
    <row r="811" spans="1:27" ht="16.5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</row>
    <row r="812" spans="1:27" ht="16.5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</row>
    <row r="813" spans="1:27" ht="16.5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</row>
    <row r="814" spans="1:27" ht="16.5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</row>
    <row r="815" spans="1:27" ht="16.5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</row>
    <row r="816" spans="1:27" ht="16.5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</row>
    <row r="817" spans="1:27" ht="16.5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</row>
    <row r="818" spans="1:27" ht="16.5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</row>
    <row r="819" spans="1:27" ht="16.5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</row>
    <row r="820" spans="1:27" ht="16.5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</row>
    <row r="821" spans="1:27" ht="16.5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</row>
    <row r="822" spans="1:27" ht="16.5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</row>
    <row r="823" spans="1:27" ht="16.5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</row>
    <row r="824" spans="1:27" ht="16.5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</row>
    <row r="825" spans="1:27" ht="16.5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</row>
    <row r="826" spans="1:27" ht="16.5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</row>
    <row r="827" spans="1:27" ht="16.5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</row>
    <row r="828" spans="1:27" ht="16.5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</row>
    <row r="829" spans="1:27" ht="16.5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</row>
    <row r="830" spans="1:27" ht="16.5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</row>
    <row r="831" spans="1:27" ht="16.5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</row>
    <row r="832" spans="1:27" ht="16.5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</row>
    <row r="833" spans="1:27" ht="16.5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</row>
    <row r="834" spans="1:27" ht="16.5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</row>
    <row r="835" spans="1:27" ht="16.5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</row>
    <row r="836" spans="1:27" ht="16.5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</row>
    <row r="837" spans="1:27" ht="16.5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</row>
    <row r="838" spans="1:27" ht="16.5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</row>
    <row r="839" spans="1:27" ht="16.5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</row>
    <row r="840" spans="1:27" ht="16.5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</row>
    <row r="841" spans="1:27" ht="16.5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</row>
    <row r="842" spans="1:27" ht="16.5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</row>
    <row r="843" spans="1:27" ht="16.5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</row>
    <row r="844" spans="1:27" ht="16.5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</row>
    <row r="845" spans="1:27" ht="16.5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</row>
    <row r="846" spans="1:27" ht="16.5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</row>
    <row r="847" spans="1:27" ht="16.5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</row>
    <row r="848" spans="1:27" ht="16.5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</row>
    <row r="849" spans="1:27" ht="16.5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</row>
    <row r="850" spans="1:27" ht="16.5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</row>
    <row r="851" spans="1:27" ht="16.5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</row>
    <row r="852" spans="1:27" ht="16.5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</row>
    <row r="853" spans="1:27" ht="16.5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</row>
    <row r="854" spans="1:27" ht="16.5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</row>
    <row r="855" spans="1:27" ht="16.5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</row>
    <row r="856" spans="1:27" ht="16.5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</row>
    <row r="857" spans="1:27" ht="16.5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</row>
    <row r="858" spans="1:27" ht="16.5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</row>
    <row r="859" spans="1:27" ht="16.5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</row>
    <row r="860" spans="1:27" ht="16.5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</row>
    <row r="861" spans="1:27" ht="16.5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</row>
    <row r="862" spans="1:27" ht="16.5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</row>
    <row r="863" spans="1:27" ht="16.5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</row>
    <row r="864" spans="1:27" ht="16.5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</row>
    <row r="865" spans="1:27" ht="16.5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</row>
    <row r="866" spans="1:27" ht="16.5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</row>
    <row r="867" spans="1:27" ht="16.5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</row>
    <row r="868" spans="1:27" ht="16.5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</row>
    <row r="869" spans="1:27" ht="16.5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</row>
    <row r="870" spans="1:27" ht="16.5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</row>
    <row r="871" spans="1:27" ht="16.5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</row>
    <row r="872" spans="1:27" ht="16.5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</row>
    <row r="873" spans="1:27" ht="16.5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</row>
    <row r="874" spans="1:27" ht="16.5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</row>
    <row r="875" spans="1:27" ht="16.5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</row>
    <row r="876" spans="1:27" ht="16.5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</row>
    <row r="877" spans="1:27" ht="16.5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</row>
    <row r="878" spans="1:27" ht="16.5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</row>
    <row r="879" spans="1:27" ht="16.5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</row>
    <row r="880" spans="1:27" ht="16.5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</row>
    <row r="881" spans="1:27" ht="16.5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</row>
    <row r="882" spans="1:27" ht="16.5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</row>
    <row r="883" spans="1:27" ht="16.5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</row>
    <row r="884" spans="1:27" ht="16.5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</row>
    <row r="885" spans="1:27" ht="16.5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</row>
    <row r="886" spans="1:27" ht="16.5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</row>
    <row r="887" spans="1:27" ht="16.5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</row>
    <row r="888" spans="1:27" ht="16.5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</row>
    <row r="889" spans="1:27" ht="16.5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</row>
    <row r="890" spans="1:27" ht="16.5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</row>
    <row r="891" spans="1:27" ht="16.5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</row>
    <row r="892" spans="1:27" ht="16.5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</row>
    <row r="893" spans="1:27" ht="16.5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</row>
    <row r="894" spans="1:27" ht="16.5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</row>
    <row r="895" spans="1:27" ht="16.5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</row>
    <row r="896" spans="1:27" ht="16.5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</row>
    <row r="897" spans="1:27" ht="16.5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</row>
    <row r="898" spans="1:27" ht="16.5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</row>
    <row r="899" spans="1:27" ht="16.5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</row>
    <row r="900" spans="1:27" ht="16.5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</row>
    <row r="901" spans="1:27" ht="16.5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</row>
    <row r="902" spans="1:27" ht="16.5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</row>
    <row r="903" spans="1:27" ht="16.5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</row>
    <row r="904" spans="1:27" ht="16.5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</row>
    <row r="905" spans="1:27" ht="16.5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</row>
    <row r="906" spans="1:27" ht="16.5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</row>
    <row r="907" spans="1:27" ht="16.5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</row>
    <row r="908" spans="1:27" ht="16.5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</row>
    <row r="909" spans="1:27" ht="16.5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</row>
    <row r="910" spans="1:27" ht="16.5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</row>
    <row r="911" spans="1:27" ht="16.5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</row>
    <row r="912" spans="1:27" ht="16.5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</row>
    <row r="913" spans="1:27" ht="16.5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</row>
    <row r="914" spans="1:27" ht="16.5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</row>
    <row r="915" spans="1:27" ht="16.5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</row>
    <row r="916" spans="1:27" ht="16.5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</row>
    <row r="917" spans="1:27" ht="16.5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</row>
    <row r="918" spans="1:27" ht="16.5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</row>
    <row r="919" spans="1:27" ht="16.5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</row>
    <row r="920" spans="1:27" ht="16.5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</row>
    <row r="921" spans="1:27" ht="16.5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</row>
    <row r="922" spans="1:27" ht="16.5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</row>
    <row r="923" spans="1:27" ht="16.5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</row>
    <row r="924" spans="1:27" ht="16.5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</row>
    <row r="925" spans="1:27" ht="16.5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</row>
    <row r="926" spans="1:27" ht="16.5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</row>
    <row r="927" spans="1:27" ht="16.5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</row>
    <row r="928" spans="1:27" ht="16.5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</row>
    <row r="929" spans="1:27" ht="16.5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</row>
    <row r="930" spans="1:27" ht="16.5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</row>
    <row r="931" spans="1:27" ht="16.5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</row>
    <row r="932" spans="1:27" ht="16.5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</row>
    <row r="933" spans="1:27" ht="16.5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</row>
    <row r="934" spans="1:27" ht="16.5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</row>
    <row r="935" spans="1:27" ht="16.5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</row>
    <row r="936" spans="1:27" ht="16.5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</row>
    <row r="937" spans="1:27" ht="16.5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</row>
    <row r="938" spans="1:27" ht="16.5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</row>
    <row r="939" spans="1:27" ht="16.5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</row>
    <row r="940" spans="1:27" ht="16.5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</row>
    <row r="941" spans="1:27" ht="16.5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</row>
    <row r="942" spans="1:27" ht="16.5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</row>
    <row r="943" spans="1:27" ht="16.5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</row>
    <row r="944" spans="1:27" ht="16.5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</row>
    <row r="945" spans="1:27" ht="16.5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</row>
    <row r="946" spans="1:27" ht="16.5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</row>
    <row r="947" spans="1:27" ht="16.5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</row>
    <row r="948" spans="1:27" ht="16.5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</row>
    <row r="949" spans="1:27" ht="16.5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</row>
    <row r="950" spans="1:27" ht="16.5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</row>
    <row r="951" spans="1:27" ht="16.5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</row>
    <row r="952" spans="1:27" ht="16.5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</row>
    <row r="953" spans="1:27" ht="16.5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</row>
    <row r="954" spans="1:27" ht="16.5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</row>
    <row r="955" spans="1:27" ht="16.5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</row>
    <row r="956" spans="1:27" ht="16.5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</row>
    <row r="957" spans="1:27" ht="16.5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</row>
    <row r="958" spans="1:27" ht="16.5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</row>
    <row r="959" spans="1:27" ht="16.5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</row>
    <row r="960" spans="1:27" ht="16.5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</row>
    <row r="961" spans="1:27" ht="16.5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</row>
    <row r="962" spans="1:27" ht="16.5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</row>
    <row r="963" spans="1:27" ht="16.5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</row>
    <row r="964" spans="1:27" ht="16.5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</row>
    <row r="965" spans="1:27" ht="16.5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</row>
    <row r="966" spans="1:27" ht="16.5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</row>
    <row r="967" spans="1:27" ht="16.5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</row>
    <row r="968" spans="1:27" ht="16.5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</row>
    <row r="969" spans="1:27" ht="16.5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</row>
    <row r="970" spans="1:27" ht="16.5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</row>
    <row r="971" spans="1:27" ht="16.5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</row>
    <row r="972" spans="1:27" ht="16.5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</row>
    <row r="973" spans="1:27" ht="16.5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</row>
    <row r="974" spans="1:27" ht="16.5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</row>
    <row r="975" spans="1:27" ht="16.5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</row>
    <row r="976" spans="1:27" ht="16.5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</row>
    <row r="977" spans="1:27" ht="16.5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</row>
    <row r="978" spans="1:27" ht="16.5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</row>
    <row r="979" spans="1:27" ht="16.5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</row>
    <row r="980" spans="1:27" ht="16.5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</row>
    <row r="981" spans="1:27" ht="16.5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</row>
    <row r="982" spans="1:27" ht="16.5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</row>
    <row r="983" spans="1:27" ht="16.5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</row>
    <row r="984" spans="1:27" ht="16.5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</row>
    <row r="985" spans="1:27" ht="16.5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</row>
    <row r="986" spans="1:27" ht="16.5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</row>
    <row r="987" spans="1:27" ht="16.5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</row>
    <row r="988" spans="1:27" ht="16.5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</row>
    <row r="989" spans="1:27" ht="16.5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</row>
    <row r="990" spans="1:27" ht="16.5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</row>
    <row r="991" spans="1:27" ht="16.5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</row>
    <row r="992" spans="1:27" ht="16.5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</row>
    <row r="993" spans="1:27" ht="16.5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</row>
    <row r="994" spans="1:27" ht="16.5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</row>
    <row r="995" spans="1:27" ht="16.5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</row>
    <row r="996" spans="1:27" ht="16.5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</row>
    <row r="997" spans="1:27" ht="16.5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</row>
    <row r="998" spans="1:27" ht="16.5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</row>
    <row r="999" spans="1:27" ht="16.5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</row>
    <row r="1000" spans="1:27" ht="16.5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</row>
    <row r="1001" spans="1:27" ht="16.5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</row>
    <row r="1002" spans="1:27" ht="16.5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</row>
  </sheetData>
  <sheetProtection/>
  <mergeCells count="41">
    <mergeCell ref="I49:J49"/>
    <mergeCell ref="L49:N49"/>
    <mergeCell ref="B41:G41"/>
    <mergeCell ref="B42:G42"/>
    <mergeCell ref="D48:G48"/>
    <mergeCell ref="I48:J48"/>
    <mergeCell ref="L48:N48"/>
    <mergeCell ref="S48:V48"/>
    <mergeCell ref="X8:X9"/>
    <mergeCell ref="Y8:Y9"/>
    <mergeCell ref="Z8:Z9"/>
    <mergeCell ref="A38:G38"/>
    <mergeCell ref="B39:G39"/>
    <mergeCell ref="B40:G40"/>
    <mergeCell ref="H7:H9"/>
    <mergeCell ref="M7:U7"/>
    <mergeCell ref="V7:V9"/>
    <mergeCell ref="M8:M9"/>
    <mergeCell ref="N8:P8"/>
    <mergeCell ref="Q8:T8"/>
    <mergeCell ref="U8:U9"/>
    <mergeCell ref="L7:L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A2:AA2"/>
    <mergeCell ref="A3:AA3"/>
    <mergeCell ref="A4:AA4"/>
    <mergeCell ref="A1:O1"/>
    <mergeCell ref="A6:I6"/>
    <mergeCell ref="J6:V6"/>
    <mergeCell ref="W6:W9"/>
    <mergeCell ref="I7:I9"/>
    <mergeCell ref="J7:J9"/>
    <mergeCell ref="K7:K9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5"/>
  <sheetViews>
    <sheetView showGridLines="0" zoomScale="80" zoomScaleNormal="80" zoomScaleSheetLayoutView="80" zoomScalePageLayoutView="0" workbookViewId="0" topLeftCell="A1">
      <pane ySplit="11" topLeftCell="A22" activePane="bottomLeft" state="frozen"/>
      <selection pane="topLeft" activeCell="A1" sqref="A1"/>
      <selection pane="bottomLeft" activeCell="AD10" sqref="AD10"/>
    </sheetView>
  </sheetViews>
  <sheetFormatPr defaultColWidth="0.85546875" defaultRowHeight="15"/>
  <cols>
    <col min="1" max="1" width="5.421875" style="63" customWidth="1"/>
    <col min="2" max="2" width="10.7109375" style="63" customWidth="1"/>
    <col min="3" max="3" width="5.421875" style="63" customWidth="1"/>
    <col min="4" max="4" width="7.28125" style="63" customWidth="1"/>
    <col min="5" max="5" width="5.421875" style="63" customWidth="1"/>
    <col min="6" max="6" width="12.8515625" style="63" customWidth="1"/>
    <col min="7" max="7" width="12.00390625" style="63" customWidth="1"/>
    <col min="8" max="8" width="5.421875" style="63" customWidth="1"/>
    <col min="9" max="9" width="7.8515625" style="63" customWidth="1"/>
    <col min="10" max="10" width="14.140625" style="63" customWidth="1"/>
    <col min="11" max="11" width="12.140625" style="63" customWidth="1"/>
    <col min="12" max="12" width="6.421875" style="63" customWidth="1"/>
    <col min="13" max="13" width="7.7109375" style="63" customWidth="1"/>
    <col min="14" max="14" width="5.421875" style="63" customWidth="1"/>
    <col min="15" max="15" width="5.28125" style="63" customWidth="1"/>
    <col min="16" max="17" width="5.421875" style="63" customWidth="1"/>
    <col min="18" max="18" width="5.57421875" style="63" customWidth="1"/>
    <col min="19" max="19" width="5.421875" style="63" customWidth="1"/>
    <col min="20" max="20" width="5.57421875" style="63" customWidth="1"/>
    <col min="21" max="21" width="5.421875" style="63" customWidth="1"/>
    <col min="22" max="22" width="13.140625" style="63" customWidth="1"/>
    <col min="23" max="23" width="13.57421875" style="63" customWidth="1"/>
    <col min="24" max="24" width="11.57421875" style="63" customWidth="1"/>
    <col min="25" max="25" width="10.57421875" style="63" customWidth="1"/>
    <col min="26" max="26" width="13.00390625" style="63" customWidth="1"/>
    <col min="27" max="27" width="5.28125" style="63" customWidth="1"/>
    <col min="28" max="28" width="10.140625" style="63" customWidth="1"/>
    <col min="29" max="29" width="9.7109375" style="63" customWidth="1"/>
    <col min="30" max="30" width="11.421875" style="63" customWidth="1"/>
    <col min="31" max="31" width="10.8515625" style="63" customWidth="1"/>
    <col min="32" max="32" width="11.00390625" style="63" customWidth="1"/>
    <col min="33" max="46" width="11.28125" style="63" customWidth="1"/>
    <col min="47" max="16384" width="0.85546875" style="63" customWidth="1"/>
  </cols>
  <sheetData>
    <row r="1" spans="1:4" s="43" customFormat="1" ht="7.5" customHeight="1">
      <c r="A1" s="42"/>
      <c r="B1" s="42"/>
      <c r="C1" s="42"/>
      <c r="D1" s="42"/>
    </row>
    <row r="2" spans="1:27" s="43" customFormat="1" ht="33" customHeight="1">
      <c r="A2" s="221" t="s">
        <v>163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s="43" customFormat="1" ht="22.5" customHeight="1">
      <c r="A3" s="46"/>
      <c r="B3" s="46"/>
      <c r="C3" s="46"/>
      <c r="D3" s="46"/>
      <c r="E3" s="46"/>
      <c r="F3" s="46"/>
      <c r="G3" s="46"/>
      <c r="H3" s="46"/>
      <c r="I3" s="357" t="s">
        <v>216</v>
      </c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46"/>
      <c r="U3" s="46"/>
      <c r="V3" s="46"/>
      <c r="W3" s="46"/>
      <c r="X3" s="46"/>
      <c r="Y3" s="46"/>
      <c r="Z3" s="46"/>
      <c r="AA3" s="46"/>
    </row>
    <row r="4" spans="1:4" s="43" customFormat="1" ht="0.75" customHeight="1">
      <c r="A4" s="42"/>
      <c r="B4" s="42"/>
      <c r="C4" s="42"/>
      <c r="D4" s="42"/>
    </row>
    <row r="5" spans="1:21" s="43" customFormat="1" ht="0.75" customHeight="1">
      <c r="A5" s="42"/>
      <c r="B5" s="42"/>
      <c r="C5" s="42"/>
      <c r="D5" s="4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s="43" customFormat="1" ht="13.5" customHeight="1">
      <c r="A6" s="42"/>
      <c r="B6" s="42"/>
      <c r="C6" s="42"/>
      <c r="D6" s="42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1:17" s="43" customFormat="1" ht="8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7" s="47" customFormat="1" ht="15" customHeight="1">
      <c r="A8" s="360" t="s">
        <v>162</v>
      </c>
      <c r="B8" s="361"/>
      <c r="C8" s="361"/>
      <c r="D8" s="361"/>
      <c r="E8" s="361"/>
      <c r="F8" s="361"/>
      <c r="G8" s="361"/>
      <c r="H8" s="361"/>
      <c r="I8" s="361"/>
      <c r="J8" s="360" t="s">
        <v>161</v>
      </c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48" t="s">
        <v>160</v>
      </c>
      <c r="X8" s="352" t="s">
        <v>159</v>
      </c>
      <c r="Y8" s="353"/>
      <c r="Z8" s="353"/>
      <c r="AA8" s="356" t="s">
        <v>158</v>
      </c>
    </row>
    <row r="9" spans="1:27" s="47" customFormat="1" ht="69" customHeight="1">
      <c r="A9" s="348" t="s">
        <v>157</v>
      </c>
      <c r="B9" s="348" t="s">
        <v>156</v>
      </c>
      <c r="C9" s="348" t="s">
        <v>155</v>
      </c>
      <c r="D9" s="348" t="s">
        <v>154</v>
      </c>
      <c r="E9" s="348" t="s">
        <v>153</v>
      </c>
      <c r="F9" s="348" t="s">
        <v>152</v>
      </c>
      <c r="G9" s="348" t="s">
        <v>151</v>
      </c>
      <c r="H9" s="348" t="s">
        <v>150</v>
      </c>
      <c r="I9" s="348" t="s">
        <v>149</v>
      </c>
      <c r="J9" s="348" t="s">
        <v>148</v>
      </c>
      <c r="K9" s="348" t="s">
        <v>147</v>
      </c>
      <c r="L9" s="348" t="s">
        <v>146</v>
      </c>
      <c r="M9" s="358" t="s">
        <v>145</v>
      </c>
      <c r="N9" s="359"/>
      <c r="O9" s="359"/>
      <c r="P9" s="359"/>
      <c r="Q9" s="359"/>
      <c r="R9" s="359"/>
      <c r="S9" s="359"/>
      <c r="T9" s="359"/>
      <c r="U9" s="359"/>
      <c r="V9" s="348" t="s">
        <v>144</v>
      </c>
      <c r="W9" s="349"/>
      <c r="X9" s="354"/>
      <c r="Y9" s="355"/>
      <c r="Z9" s="355"/>
      <c r="AA9" s="356"/>
    </row>
    <row r="10" spans="1:27" s="47" customFormat="1" ht="73.5" customHeight="1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 t="s">
        <v>143</v>
      </c>
      <c r="N10" s="358" t="s">
        <v>142</v>
      </c>
      <c r="O10" s="359"/>
      <c r="P10" s="359"/>
      <c r="Q10" s="358" t="s">
        <v>141</v>
      </c>
      <c r="R10" s="359"/>
      <c r="S10" s="359"/>
      <c r="T10" s="359"/>
      <c r="U10" s="349" t="s">
        <v>140</v>
      </c>
      <c r="V10" s="349"/>
      <c r="W10" s="349"/>
      <c r="X10" s="348" t="s">
        <v>139</v>
      </c>
      <c r="Y10" s="349" t="s">
        <v>138</v>
      </c>
      <c r="Z10" s="349" t="s">
        <v>137</v>
      </c>
      <c r="AA10" s="356"/>
    </row>
    <row r="11" spans="1:30" s="47" customFormat="1" ht="111.75" customHeight="1" thickBot="1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66" t="s">
        <v>136</v>
      </c>
      <c r="O11" s="66" t="s">
        <v>135</v>
      </c>
      <c r="P11" s="66" t="s">
        <v>134</v>
      </c>
      <c r="Q11" s="66" t="s">
        <v>133</v>
      </c>
      <c r="R11" s="66" t="s">
        <v>132</v>
      </c>
      <c r="S11" s="66" t="s">
        <v>131</v>
      </c>
      <c r="T11" s="66" t="s">
        <v>130</v>
      </c>
      <c r="U11" s="349"/>
      <c r="V11" s="349"/>
      <c r="W11" s="349"/>
      <c r="X11" s="349"/>
      <c r="Y11" s="349"/>
      <c r="Z11" s="349"/>
      <c r="AA11" s="356"/>
      <c r="AB11" s="115"/>
      <c r="AC11" s="115"/>
      <c r="AD11" s="115"/>
    </row>
    <row r="12" spans="1:27" s="47" customFormat="1" ht="11.25" customHeight="1" thickBot="1">
      <c r="A12" s="76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0">
        <v>14</v>
      </c>
      <c r="O12" s="70">
        <v>15</v>
      </c>
      <c r="P12" s="70">
        <v>16</v>
      </c>
      <c r="Q12" s="70">
        <v>17</v>
      </c>
      <c r="R12" s="70">
        <v>18</v>
      </c>
      <c r="S12" s="70">
        <v>19</v>
      </c>
      <c r="T12" s="70">
        <v>20</v>
      </c>
      <c r="U12" s="70">
        <v>21</v>
      </c>
      <c r="V12" s="70">
        <v>22</v>
      </c>
      <c r="W12" s="72">
        <v>23</v>
      </c>
      <c r="X12" s="70">
        <v>24</v>
      </c>
      <c r="Y12" s="70">
        <v>25</v>
      </c>
      <c r="Z12" s="70">
        <v>26</v>
      </c>
      <c r="AA12" s="128">
        <v>27</v>
      </c>
    </row>
    <row r="13" spans="1:33" s="64" customFormat="1" ht="24">
      <c r="A13" s="77" t="s">
        <v>88</v>
      </c>
      <c r="B13" s="78" t="s">
        <v>61</v>
      </c>
      <c r="C13" s="78" t="s">
        <v>62</v>
      </c>
      <c r="D13" s="130" t="s">
        <v>217</v>
      </c>
      <c r="E13" s="78" t="s">
        <v>164</v>
      </c>
      <c r="F13" s="79" t="s">
        <v>218</v>
      </c>
      <c r="G13" s="79" t="s">
        <v>218</v>
      </c>
      <c r="H13" s="80" t="s">
        <v>125</v>
      </c>
      <c r="I13" s="71">
        <v>0</v>
      </c>
      <c r="J13" s="110" t="s">
        <v>69</v>
      </c>
      <c r="K13" s="82"/>
      <c r="L13" s="82"/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3"/>
      <c r="X13" s="75"/>
      <c r="Y13" s="75"/>
      <c r="Z13" s="75"/>
      <c r="AA13" s="71">
        <v>1</v>
      </c>
      <c r="AB13" s="88"/>
      <c r="AC13" s="89"/>
      <c r="AD13" s="88">
        <f>I13*M13/262</f>
        <v>0</v>
      </c>
      <c r="AG13" s="64">
        <f>I13*M13</f>
        <v>0</v>
      </c>
    </row>
    <row r="14" spans="1:33" s="64" customFormat="1" ht="75">
      <c r="A14" s="77" t="s">
        <v>53</v>
      </c>
      <c r="B14" s="78" t="s">
        <v>61</v>
      </c>
      <c r="C14" s="151" t="s">
        <v>69</v>
      </c>
      <c r="D14" s="151" t="s">
        <v>239</v>
      </c>
      <c r="E14" s="151" t="s">
        <v>164</v>
      </c>
      <c r="F14" s="151" t="s">
        <v>240</v>
      </c>
      <c r="G14" s="151" t="s">
        <v>241</v>
      </c>
      <c r="H14" s="151" t="s">
        <v>120</v>
      </c>
      <c r="I14" s="151">
        <v>0.33</v>
      </c>
      <c r="J14" s="151" t="s">
        <v>242</v>
      </c>
      <c r="K14" s="151"/>
      <c r="L14" s="151"/>
      <c r="M14" s="151">
        <v>187</v>
      </c>
      <c r="N14" s="151">
        <v>0</v>
      </c>
      <c r="O14" s="151">
        <v>13</v>
      </c>
      <c r="P14" s="151">
        <v>174</v>
      </c>
      <c r="Q14" s="151">
        <v>0</v>
      </c>
      <c r="R14" s="151">
        <v>0</v>
      </c>
      <c r="S14" s="151">
        <v>15</v>
      </c>
      <c r="T14" s="151">
        <v>172</v>
      </c>
      <c r="U14" s="151">
        <v>0</v>
      </c>
      <c r="V14" s="151">
        <v>1410</v>
      </c>
      <c r="W14" s="151"/>
      <c r="X14" s="152" t="s">
        <v>243</v>
      </c>
      <c r="Y14" s="151" t="s">
        <v>244</v>
      </c>
      <c r="Z14" s="151"/>
      <c r="AA14" s="151">
        <v>0</v>
      </c>
      <c r="AB14" s="88"/>
      <c r="AC14" s="88"/>
      <c r="AD14" s="88"/>
      <c r="AF14" s="64">
        <f>V14*I14</f>
        <v>465.3</v>
      </c>
      <c r="AG14" s="64">
        <f aca="true" t="shared" si="0" ref="AG14:AG21">I14*M14</f>
        <v>61.71</v>
      </c>
    </row>
    <row r="15" spans="1:33" s="64" customFormat="1" ht="30">
      <c r="A15" s="77" t="s">
        <v>54</v>
      </c>
      <c r="B15" s="78" t="s">
        <v>61</v>
      </c>
      <c r="C15" s="151" t="s">
        <v>62</v>
      </c>
      <c r="D15" s="151" t="s">
        <v>67</v>
      </c>
      <c r="E15" s="151" t="s">
        <v>164</v>
      </c>
      <c r="F15" s="151" t="s">
        <v>240</v>
      </c>
      <c r="G15" s="151" t="s">
        <v>245</v>
      </c>
      <c r="H15" s="151" t="s">
        <v>120</v>
      </c>
      <c r="I15" s="151">
        <v>0.05</v>
      </c>
      <c r="J15" s="151" t="s">
        <v>246</v>
      </c>
      <c r="K15" s="151"/>
      <c r="L15" s="151"/>
      <c r="M15" s="151">
        <v>5</v>
      </c>
      <c r="N15" s="151">
        <v>0</v>
      </c>
      <c r="O15" s="151">
        <v>0</v>
      </c>
      <c r="P15" s="151">
        <v>5</v>
      </c>
      <c r="Q15" s="151">
        <v>0</v>
      </c>
      <c r="R15" s="151">
        <v>0</v>
      </c>
      <c r="S15" s="151">
        <v>0</v>
      </c>
      <c r="T15" s="151">
        <v>5</v>
      </c>
      <c r="U15" s="151">
        <v>0</v>
      </c>
      <c r="V15" s="151">
        <v>214</v>
      </c>
      <c r="W15" s="151"/>
      <c r="X15" s="152" t="s">
        <v>247</v>
      </c>
      <c r="Y15" s="151" t="s">
        <v>244</v>
      </c>
      <c r="Z15" s="151"/>
      <c r="AA15" s="151">
        <v>0</v>
      </c>
      <c r="AB15" s="88"/>
      <c r="AC15" s="88"/>
      <c r="AD15" s="88"/>
      <c r="AF15" s="64">
        <f aca="true" t="shared" si="1" ref="AF15:AF21">V15*I15</f>
        <v>10.700000000000001</v>
      </c>
      <c r="AG15" s="64">
        <f t="shared" si="0"/>
        <v>0.25</v>
      </c>
    </row>
    <row r="16" spans="1:33" s="64" customFormat="1" ht="45">
      <c r="A16" s="77" t="s">
        <v>55</v>
      </c>
      <c r="B16" s="156" t="s">
        <v>61</v>
      </c>
      <c r="C16" s="153" t="s">
        <v>248</v>
      </c>
      <c r="D16" s="153" t="s">
        <v>249</v>
      </c>
      <c r="E16" s="153" t="s">
        <v>164</v>
      </c>
      <c r="F16" s="153" t="s">
        <v>250</v>
      </c>
      <c r="G16" s="153" t="s">
        <v>250</v>
      </c>
      <c r="H16" s="153" t="s">
        <v>125</v>
      </c>
      <c r="I16" s="153">
        <v>0</v>
      </c>
      <c r="J16" s="153" t="s">
        <v>248</v>
      </c>
      <c r="K16" s="153"/>
      <c r="L16" s="153"/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/>
      <c r="X16" s="154"/>
      <c r="Y16" s="153"/>
      <c r="Z16" s="153"/>
      <c r="AA16" s="153">
        <v>0</v>
      </c>
      <c r="AB16" s="88"/>
      <c r="AC16" s="88"/>
      <c r="AD16" s="88">
        <f>I16*M16/262</f>
        <v>0</v>
      </c>
      <c r="AF16" s="64">
        <f t="shared" si="1"/>
        <v>0</v>
      </c>
      <c r="AG16" s="64">
        <f t="shared" si="0"/>
        <v>0</v>
      </c>
    </row>
    <row r="17" spans="1:33" s="64" customFormat="1" ht="60">
      <c r="A17" s="77" t="s">
        <v>59</v>
      </c>
      <c r="B17" s="155" t="s">
        <v>61</v>
      </c>
      <c r="C17" s="153" t="s">
        <v>62</v>
      </c>
      <c r="D17" s="153" t="s">
        <v>251</v>
      </c>
      <c r="E17" s="153" t="s">
        <v>164</v>
      </c>
      <c r="F17" s="153" t="s">
        <v>252</v>
      </c>
      <c r="G17" s="153" t="s">
        <v>252</v>
      </c>
      <c r="H17" s="153" t="s">
        <v>125</v>
      </c>
      <c r="I17" s="153">
        <v>0</v>
      </c>
      <c r="J17" s="153" t="s">
        <v>67</v>
      </c>
      <c r="K17" s="153"/>
      <c r="L17" s="153"/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/>
      <c r="X17" s="154"/>
      <c r="Y17" s="153"/>
      <c r="Z17" s="153"/>
      <c r="AA17" s="153">
        <v>0</v>
      </c>
      <c r="AB17" s="88"/>
      <c r="AC17" s="88"/>
      <c r="AD17" s="88">
        <f>I17*M17/262</f>
        <v>0</v>
      </c>
      <c r="AF17" s="64">
        <f t="shared" si="1"/>
        <v>0</v>
      </c>
      <c r="AG17" s="64">
        <f t="shared" si="0"/>
        <v>0</v>
      </c>
    </row>
    <row r="18" spans="1:33" s="64" customFormat="1" ht="30">
      <c r="A18" s="77" t="s">
        <v>230</v>
      </c>
      <c r="B18" s="155" t="s">
        <v>61</v>
      </c>
      <c r="C18" s="151" t="s">
        <v>62</v>
      </c>
      <c r="D18" s="151" t="s">
        <v>253</v>
      </c>
      <c r="E18" s="151" t="s">
        <v>164</v>
      </c>
      <c r="F18" s="151" t="s">
        <v>254</v>
      </c>
      <c r="G18" s="151" t="s">
        <v>254</v>
      </c>
      <c r="H18" s="151" t="s">
        <v>125</v>
      </c>
      <c r="I18" s="151">
        <v>0</v>
      </c>
      <c r="J18" s="151" t="s">
        <v>253</v>
      </c>
      <c r="K18" s="151"/>
      <c r="L18" s="151"/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/>
      <c r="X18" s="152"/>
      <c r="Y18" s="151"/>
      <c r="Z18" s="151"/>
      <c r="AA18" s="151">
        <v>0</v>
      </c>
      <c r="AB18" s="88"/>
      <c r="AC18" s="88"/>
      <c r="AD18" s="88">
        <f>I18*M18/262</f>
        <v>0</v>
      </c>
      <c r="AF18" s="64">
        <f t="shared" si="1"/>
        <v>0</v>
      </c>
      <c r="AG18" s="64">
        <f t="shared" si="0"/>
        <v>0</v>
      </c>
    </row>
    <row r="19" spans="1:33" s="64" customFormat="1" ht="30">
      <c r="A19" s="157">
        <v>8</v>
      </c>
      <c r="B19" s="155" t="s">
        <v>61</v>
      </c>
      <c r="C19" s="157" t="s">
        <v>69</v>
      </c>
      <c r="D19" s="157" t="s">
        <v>255</v>
      </c>
      <c r="E19" s="157" t="s">
        <v>164</v>
      </c>
      <c r="F19" s="157" t="s">
        <v>256</v>
      </c>
      <c r="G19" s="157" t="s">
        <v>257</v>
      </c>
      <c r="H19" s="157" t="s">
        <v>120</v>
      </c>
      <c r="I19" s="157">
        <v>0.02</v>
      </c>
      <c r="J19" s="157" t="s">
        <v>69</v>
      </c>
      <c r="K19" s="157"/>
      <c r="L19" s="157"/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/>
      <c r="X19" s="157" t="s">
        <v>258</v>
      </c>
      <c r="Y19" s="157" t="s">
        <v>259</v>
      </c>
      <c r="Z19" s="157" t="s">
        <v>260</v>
      </c>
      <c r="AA19" s="157">
        <v>1</v>
      </c>
      <c r="AB19" s="88"/>
      <c r="AC19" s="88">
        <f>I19*M19/'8.3'!C9</f>
        <v>0</v>
      </c>
      <c r="AD19" s="88"/>
      <c r="AF19" s="64">
        <f t="shared" si="1"/>
        <v>0</v>
      </c>
      <c r="AG19" s="64">
        <f t="shared" si="0"/>
        <v>0</v>
      </c>
    </row>
    <row r="20" spans="1:33" s="64" customFormat="1" ht="30">
      <c r="A20" s="158">
        <v>13</v>
      </c>
      <c r="B20" s="158" t="s">
        <v>61</v>
      </c>
      <c r="C20" s="158" t="s">
        <v>62</v>
      </c>
      <c r="D20" s="158" t="s">
        <v>261</v>
      </c>
      <c r="E20" s="158" t="s">
        <v>164</v>
      </c>
      <c r="F20" s="158" t="s">
        <v>262</v>
      </c>
      <c r="G20" s="158" t="s">
        <v>263</v>
      </c>
      <c r="H20" s="158" t="s">
        <v>120</v>
      </c>
      <c r="I20" s="158">
        <v>0.08</v>
      </c>
      <c r="J20" s="158" t="s">
        <v>62</v>
      </c>
      <c r="K20" s="158"/>
      <c r="L20" s="158"/>
      <c r="M20" s="158">
        <v>2</v>
      </c>
      <c r="N20" s="158">
        <v>0</v>
      </c>
      <c r="O20" s="158">
        <v>0</v>
      </c>
      <c r="P20" s="158">
        <v>2</v>
      </c>
      <c r="Q20" s="158">
        <v>0</v>
      </c>
      <c r="R20" s="158">
        <v>0</v>
      </c>
      <c r="S20" s="158">
        <v>0</v>
      </c>
      <c r="T20" s="158">
        <v>2</v>
      </c>
      <c r="U20" s="158">
        <v>0</v>
      </c>
      <c r="V20" s="158">
        <v>0</v>
      </c>
      <c r="W20" s="158"/>
      <c r="X20" s="158" t="s">
        <v>264</v>
      </c>
      <c r="Y20" s="158" t="s">
        <v>265</v>
      </c>
      <c r="Z20" s="158"/>
      <c r="AA20" s="158">
        <v>1</v>
      </c>
      <c r="AB20" s="88"/>
      <c r="AC20" s="88">
        <f>I20*M20/'8.3'!C9</f>
        <v>0.0006106870229007634</v>
      </c>
      <c r="AD20" s="88"/>
      <c r="AF20" s="64">
        <f t="shared" si="1"/>
        <v>0</v>
      </c>
      <c r="AG20" s="64">
        <f t="shared" si="0"/>
        <v>0.16</v>
      </c>
    </row>
    <row r="21" spans="1:33" s="64" customFormat="1" ht="105">
      <c r="A21" s="158">
        <v>17</v>
      </c>
      <c r="B21" s="158" t="s">
        <v>61</v>
      </c>
      <c r="C21" s="158" t="s">
        <v>69</v>
      </c>
      <c r="D21" s="158" t="s">
        <v>266</v>
      </c>
      <c r="E21" s="158" t="s">
        <v>164</v>
      </c>
      <c r="F21" s="158" t="s">
        <v>267</v>
      </c>
      <c r="G21" s="158" t="s">
        <v>268</v>
      </c>
      <c r="H21" s="158" t="s">
        <v>120</v>
      </c>
      <c r="I21" s="158">
        <v>0.48</v>
      </c>
      <c r="J21" s="158" t="s">
        <v>269</v>
      </c>
      <c r="K21" s="158">
        <v>0</v>
      </c>
      <c r="L21" s="158">
        <v>0</v>
      </c>
      <c r="M21" s="158">
        <v>2</v>
      </c>
      <c r="N21" s="158">
        <v>0</v>
      </c>
      <c r="O21" s="158">
        <v>0</v>
      </c>
      <c r="P21" s="158">
        <v>2</v>
      </c>
      <c r="Q21" s="158">
        <v>0</v>
      </c>
      <c r="R21" s="158">
        <v>0</v>
      </c>
      <c r="S21" s="158">
        <v>2</v>
      </c>
      <c r="T21" s="158">
        <v>0</v>
      </c>
      <c r="U21" s="158">
        <v>0</v>
      </c>
      <c r="V21" s="158">
        <v>75</v>
      </c>
      <c r="W21" s="158"/>
      <c r="X21" s="158" t="s">
        <v>270</v>
      </c>
      <c r="Y21" s="158" t="s">
        <v>271</v>
      </c>
      <c r="Z21" s="158"/>
      <c r="AA21" s="158">
        <v>0</v>
      </c>
      <c r="AB21" s="88"/>
      <c r="AC21" s="88"/>
      <c r="AD21" s="88"/>
      <c r="AF21" s="64">
        <f t="shared" si="1"/>
        <v>36</v>
      </c>
      <c r="AG21" s="64">
        <f t="shared" si="0"/>
        <v>0.96</v>
      </c>
    </row>
    <row r="22" spans="1:33" s="64" customFormat="1" ht="15">
      <c r="A22" s="77"/>
      <c r="B22" s="155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  <c r="Y22" s="151"/>
      <c r="Z22" s="151"/>
      <c r="AA22" s="151"/>
      <c r="AB22" s="88"/>
      <c r="AC22" s="88">
        <f>SUM(AC13:AC21)+AD22</f>
        <v>0.0006106870229007634</v>
      </c>
      <c r="AD22" s="88">
        <f>SUM(AD13:AD21)</f>
        <v>0</v>
      </c>
      <c r="AF22" s="64">
        <f>SUM(AF13:AF21)+AG22</f>
        <v>575.08</v>
      </c>
      <c r="AG22" s="64">
        <f>SUM(AG13:AG21)</f>
        <v>63.08</v>
      </c>
    </row>
    <row r="23" spans="1:30" s="64" customFormat="1" ht="15">
      <c r="A23" s="146"/>
      <c r="B23" s="147"/>
      <c r="C23" s="148"/>
      <c r="D23" s="148"/>
      <c r="E23" s="148"/>
      <c r="F23" s="148"/>
      <c r="G23" s="149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X23" s="145"/>
      <c r="Y23" s="145"/>
      <c r="Z23" s="145"/>
      <c r="AA23" s="145"/>
      <c r="AB23" s="115"/>
      <c r="AC23" s="115"/>
      <c r="AD23" s="115"/>
    </row>
    <row r="24" spans="1:30" s="64" customFormat="1" ht="27" customHeight="1">
      <c r="A24" s="339" t="s">
        <v>128</v>
      </c>
      <c r="B24" s="340"/>
      <c r="C24" s="340"/>
      <c r="D24" s="340"/>
      <c r="E24" s="340"/>
      <c r="F24" s="340"/>
      <c r="G24" s="341"/>
      <c r="H24" s="81" t="s">
        <v>127</v>
      </c>
      <c r="I24" s="83">
        <f>I25+I26+I27</f>
        <v>0.96</v>
      </c>
      <c r="J24" s="111" t="s">
        <v>117</v>
      </c>
      <c r="K24" s="111" t="s">
        <v>117</v>
      </c>
      <c r="L24" s="111" t="s">
        <v>117</v>
      </c>
      <c r="M24" s="83">
        <f>SUM(M13:M23)</f>
        <v>196</v>
      </c>
      <c r="N24" s="83">
        <f>SUM(N13:N23)</f>
        <v>0</v>
      </c>
      <c r="O24" s="83">
        <f aca="true" t="shared" si="2" ref="O24:V24">SUM(O13:O22)</f>
        <v>13</v>
      </c>
      <c r="P24" s="83">
        <f t="shared" si="2"/>
        <v>183</v>
      </c>
      <c r="Q24" s="83">
        <f t="shared" si="2"/>
        <v>0</v>
      </c>
      <c r="R24" s="83">
        <f t="shared" si="2"/>
        <v>0</v>
      </c>
      <c r="S24" s="83">
        <f t="shared" si="2"/>
        <v>17</v>
      </c>
      <c r="T24" s="83">
        <f t="shared" si="2"/>
        <v>179</v>
      </c>
      <c r="U24" s="83">
        <f t="shared" si="2"/>
        <v>0</v>
      </c>
      <c r="V24" s="83">
        <f t="shared" si="2"/>
        <v>1699</v>
      </c>
      <c r="W24" s="112"/>
      <c r="X24" s="113" t="s">
        <v>117</v>
      </c>
      <c r="Y24" s="113" t="s">
        <v>117</v>
      </c>
      <c r="Z24" s="113" t="s">
        <v>117</v>
      </c>
      <c r="AA24" s="111" t="s">
        <v>119</v>
      </c>
      <c r="AB24" s="131">
        <f>M28/'8.3'!C9</f>
        <v>0.007633587786259542</v>
      </c>
      <c r="AD24" s="89"/>
    </row>
    <row r="25" spans="1:30" s="64" customFormat="1" ht="27" customHeight="1">
      <c r="A25" s="65"/>
      <c r="B25" s="342" t="s">
        <v>126</v>
      </c>
      <c r="C25" s="342"/>
      <c r="D25" s="342"/>
      <c r="E25" s="342"/>
      <c r="F25" s="342"/>
      <c r="G25" s="342"/>
      <c r="H25" s="81" t="s">
        <v>125</v>
      </c>
      <c r="I25" s="83">
        <f>SUMIF($H13:$H13,"=П",I13:I13)</f>
        <v>0</v>
      </c>
      <c r="J25" s="84" t="s">
        <v>117</v>
      </c>
      <c r="K25" s="84" t="s">
        <v>117</v>
      </c>
      <c r="L25" s="84" t="s">
        <v>117</v>
      </c>
      <c r="M25" s="83">
        <f>SUMIF($H13:$H22,"=П",M13:M23)</f>
        <v>0</v>
      </c>
      <c r="N25" s="83">
        <f aca="true" t="shared" si="3" ref="N25:U25">SUMIF($H13:$H22,"=П",N13:N22)</f>
        <v>0</v>
      </c>
      <c r="O25" s="83">
        <f t="shared" si="3"/>
        <v>0</v>
      </c>
      <c r="P25" s="83">
        <f t="shared" si="3"/>
        <v>0</v>
      </c>
      <c r="Q25" s="83">
        <f t="shared" si="3"/>
        <v>0</v>
      </c>
      <c r="R25" s="83">
        <f t="shared" si="3"/>
        <v>0</v>
      </c>
      <c r="S25" s="83">
        <f t="shared" si="3"/>
        <v>0</v>
      </c>
      <c r="T25" s="83">
        <f t="shared" si="3"/>
        <v>0</v>
      </c>
      <c r="U25" s="83">
        <f t="shared" si="3"/>
        <v>0</v>
      </c>
      <c r="V25" s="85">
        <f>SUMIF($H13:$H13,"=П",V13:V13)</f>
        <v>0</v>
      </c>
      <c r="W25" s="69"/>
      <c r="X25" s="67" t="s">
        <v>117</v>
      </c>
      <c r="Y25" s="67" t="s">
        <v>117</v>
      </c>
      <c r="Z25" s="67" t="s">
        <v>117</v>
      </c>
      <c r="AA25" s="84" t="s">
        <v>122</v>
      </c>
      <c r="AB25" s="89">
        <f>(I25*M25)/253</f>
        <v>0</v>
      </c>
      <c r="AC25" s="131"/>
      <c r="AD25" s="89">
        <f>M25/253</f>
        <v>0</v>
      </c>
    </row>
    <row r="26" spans="1:30" s="64" customFormat="1" ht="27" customHeight="1">
      <c r="A26" s="65"/>
      <c r="B26" s="342" t="s">
        <v>124</v>
      </c>
      <c r="C26" s="342"/>
      <c r="D26" s="342"/>
      <c r="E26" s="342"/>
      <c r="F26" s="342"/>
      <c r="G26" s="342"/>
      <c r="H26" s="81" t="s">
        <v>123</v>
      </c>
      <c r="I26" s="83">
        <f>SUMIF($H13:$H13,"=А",I13:I13)</f>
        <v>0</v>
      </c>
      <c r="J26" s="84" t="s">
        <v>117</v>
      </c>
      <c r="K26" s="84" t="s">
        <v>117</v>
      </c>
      <c r="L26" s="84" t="s">
        <v>117</v>
      </c>
      <c r="M26" s="83">
        <f>SUMIF($H13:$H22,"=А",M13:M22)</f>
        <v>0</v>
      </c>
      <c r="N26" s="83">
        <f>SUMIF($H13:$H22,"=А",N13:N22)</f>
        <v>0</v>
      </c>
      <c r="O26" s="83">
        <f>SUMIF($H13:$H22,"=А",O13:O22)</f>
        <v>0</v>
      </c>
      <c r="P26" s="83">
        <f>SUMIF($H13:$H22,"=А",P13:P22)</f>
        <v>0</v>
      </c>
      <c r="Q26" s="83">
        <f>SUMIF($H13:$H22,"=А",Q13:Q22)</f>
        <v>0</v>
      </c>
      <c r="R26" s="83">
        <f>SUMIF($H13:$H22,"=П",R13:R22)</f>
        <v>0</v>
      </c>
      <c r="S26" s="83">
        <f>SUMIF($H13:$H22,"=А",S13:S22)</f>
        <v>0</v>
      </c>
      <c r="T26" s="83">
        <f>SUMIF($H13:$H22,"=А",T13:T22)</f>
        <v>0</v>
      </c>
      <c r="U26" s="83">
        <f>SUMIF($H13:$H22,"=А",U13:U22)</f>
        <v>0</v>
      </c>
      <c r="V26" s="83">
        <f>SUMIF($H13:$H13,"=А",V13:V13)</f>
        <v>0</v>
      </c>
      <c r="W26" s="69"/>
      <c r="X26" s="67" t="s">
        <v>117</v>
      </c>
      <c r="Y26" s="67" t="s">
        <v>117</v>
      </c>
      <c r="Z26" s="67" t="s">
        <v>117</v>
      </c>
      <c r="AA26" s="84" t="s">
        <v>122</v>
      </c>
      <c r="AB26" s="89"/>
      <c r="AC26" s="131"/>
      <c r="AD26" s="89"/>
    </row>
    <row r="27" spans="1:30" s="64" customFormat="1" ht="27" customHeight="1">
      <c r="A27" s="65"/>
      <c r="B27" s="342" t="s">
        <v>121</v>
      </c>
      <c r="C27" s="342"/>
      <c r="D27" s="342"/>
      <c r="E27" s="342"/>
      <c r="F27" s="342"/>
      <c r="G27" s="342"/>
      <c r="H27" s="81" t="s">
        <v>120</v>
      </c>
      <c r="I27" s="83">
        <f>SUMIF($H13:$H22,"=В",I13:I22)</f>
        <v>0.96</v>
      </c>
      <c r="J27" s="84" t="s">
        <v>117</v>
      </c>
      <c r="K27" s="84" t="s">
        <v>117</v>
      </c>
      <c r="L27" s="84" t="s">
        <v>117</v>
      </c>
      <c r="M27" s="83">
        <f>SUMIF($H13:$H22,"=В",M13:M22)</f>
        <v>196</v>
      </c>
      <c r="N27" s="83">
        <f>SUMIF($H13:$H22,"=В",N13:N22)</f>
        <v>0</v>
      </c>
      <c r="O27" s="83">
        <f>SUMIF($H13:$H22,"=В",O13:O22)</f>
        <v>13</v>
      </c>
      <c r="P27" s="83">
        <f>SUMIF($H13:$H22,"=В",P13:P22)</f>
        <v>183</v>
      </c>
      <c r="Q27" s="83">
        <f>SUMIF($H13:$H22,"=В",Q13:Q22)</f>
        <v>0</v>
      </c>
      <c r="R27" s="83">
        <f>SUMIF($H15:$H22,"=П",R15:R22)</f>
        <v>0</v>
      </c>
      <c r="S27" s="83">
        <f>SUMIF($H13:$H22,"=В",S13:S22)</f>
        <v>17</v>
      </c>
      <c r="T27" s="83">
        <f>SUMIF($H13:$H22,"=В",T13:T22)</f>
        <v>179</v>
      </c>
      <c r="U27" s="83">
        <f>SUMIF($H13:$H22,"=В",U13:U22)</f>
        <v>0</v>
      </c>
      <c r="V27" s="83">
        <f>SUMIF($H13:$H13,"=В",V13:V13)</f>
        <v>0</v>
      </c>
      <c r="W27" s="69"/>
      <c r="X27" s="67" t="s">
        <v>117</v>
      </c>
      <c r="Y27" s="67" t="s">
        <v>117</v>
      </c>
      <c r="Z27" s="67" t="s">
        <v>117</v>
      </c>
      <c r="AA27" s="84" t="s">
        <v>119</v>
      </c>
      <c r="AB27" s="89"/>
      <c r="AC27" s="131"/>
      <c r="AD27" s="89"/>
    </row>
    <row r="28" spans="1:30" s="64" customFormat="1" ht="51" customHeight="1">
      <c r="A28" s="65"/>
      <c r="B28" s="342" t="s">
        <v>165</v>
      </c>
      <c r="C28" s="342"/>
      <c r="D28" s="342"/>
      <c r="E28" s="342"/>
      <c r="F28" s="342"/>
      <c r="G28" s="342"/>
      <c r="H28" s="81" t="s">
        <v>118</v>
      </c>
      <c r="I28" s="159">
        <f>_xlfn.SUMIFS(I13:I22,$H13:$H22,"=В",$AA13:$AA22,"=1")</f>
        <v>0.1</v>
      </c>
      <c r="J28" s="84" t="s">
        <v>117</v>
      </c>
      <c r="K28" s="84" t="s">
        <v>117</v>
      </c>
      <c r="L28" s="84" t="s">
        <v>117</v>
      </c>
      <c r="M28" s="68">
        <f>_xlfn.SUMIFS(M13:M22,$H13:$H22,"=В",$AA13:$AA22,"=1")</f>
        <v>2</v>
      </c>
      <c r="N28" s="68">
        <f>_xlfn.SUMIFS(N13:N22,$H13:$H22,"=В",$AA13:$AA22,"=1")</f>
        <v>0</v>
      </c>
      <c r="O28" s="68">
        <f>_xlfn.SUMIFS(O13:O22,$H13:$H22,"=В",$AA13:$AA22,"=1")</f>
        <v>0</v>
      </c>
      <c r="P28" s="68">
        <f>_xlfn.SUMIFS(P13:P22,$H13:$H22,"=В",$AA13:$AA22,"=1")</f>
        <v>2</v>
      </c>
      <c r="Q28" s="68">
        <f>_xlfn.SUMIFS(Q13:Q22,$H13:$H22,"=В",$AA13:$AA22,"=1")</f>
        <v>0</v>
      </c>
      <c r="R28" s="83">
        <f>SUMIF($H13:$H22,"=П",R13:R22)</f>
        <v>0</v>
      </c>
      <c r="S28" s="68">
        <f>_xlfn.SUMIFS(S13:S22,$H13:$H22,"=В",$AA13:$AA22,"=1")</f>
        <v>0</v>
      </c>
      <c r="T28" s="68">
        <f>_xlfn.SUMIFS(T13:T22,$H13:$H22,"=В",$AA13:$AA22,"=1")</f>
        <v>2</v>
      </c>
      <c r="U28" s="68">
        <f>_xlfn.SUMIFS(U13:U22,$H13:$H22,"=В",$AA13:$AA22,"=1")</f>
        <v>0</v>
      </c>
      <c r="V28" s="83">
        <f>_xlfn.SUMIFS(V13:V13,$H13:$H13,"=В",$AA13:$AA13,"=1")</f>
        <v>0</v>
      </c>
      <c r="W28" s="74"/>
      <c r="X28" s="67" t="s">
        <v>117</v>
      </c>
      <c r="Y28" s="67" t="s">
        <v>117</v>
      </c>
      <c r="Z28" s="67" t="s">
        <v>117</v>
      </c>
      <c r="AA28" s="84" t="s">
        <v>88</v>
      </c>
      <c r="AB28" s="89">
        <f>(I28*M28)/253</f>
        <v>0.0007905138339920949</v>
      </c>
      <c r="AD28" s="131">
        <f>M28/'8.3'!C9</f>
        <v>0.007633587786259542</v>
      </c>
    </row>
    <row r="29" spans="28:30" ht="12.75">
      <c r="AB29" s="115" t="s">
        <v>178</v>
      </c>
      <c r="AC29" s="115" t="s">
        <v>177</v>
      </c>
      <c r="AD29" s="115" t="s">
        <v>179</v>
      </c>
    </row>
    <row r="31" spans="7:22" s="43" customFormat="1" ht="15.75"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</row>
    <row r="32" spans="4:22" s="41" customFormat="1" ht="13.5" customHeight="1">
      <c r="D32" s="272" t="s">
        <v>274</v>
      </c>
      <c r="E32" s="272"/>
      <c r="F32" s="272"/>
      <c r="G32" s="272"/>
      <c r="H32" s="90"/>
      <c r="I32" s="346"/>
      <c r="J32" s="346"/>
      <c r="K32" s="91"/>
      <c r="L32" s="346" t="s">
        <v>277</v>
      </c>
      <c r="M32" s="346"/>
      <c r="N32" s="346"/>
      <c r="O32" s="91"/>
      <c r="P32" s="91"/>
      <c r="Q32" s="91"/>
      <c r="R32" s="91"/>
      <c r="S32" s="228"/>
      <c r="T32" s="228"/>
      <c r="U32" s="228"/>
      <c r="V32" s="228"/>
    </row>
    <row r="33" spans="6:14" ht="12.75">
      <c r="F33" s="160" t="s">
        <v>172</v>
      </c>
      <c r="G33" s="93"/>
      <c r="H33" s="93"/>
      <c r="I33" s="343" t="s">
        <v>58</v>
      </c>
      <c r="J33" s="343"/>
      <c r="L33" s="344" t="s">
        <v>57</v>
      </c>
      <c r="M33" s="344"/>
      <c r="N33" s="344"/>
    </row>
    <row r="35" spans="1:27" s="47" customFormat="1" ht="28.5" customHeight="1" hidden="1">
      <c r="A35" s="351" t="s">
        <v>116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</row>
    <row r="36" ht="3" customHeight="1"/>
  </sheetData>
  <sheetProtection/>
  <mergeCells count="45">
    <mergeCell ref="B27:G27"/>
    <mergeCell ref="H9:H11"/>
    <mergeCell ref="Q10:T10"/>
    <mergeCell ref="M9:U9"/>
    <mergeCell ref="B25:G25"/>
    <mergeCell ref="C9:C11"/>
    <mergeCell ref="A24:G24"/>
    <mergeCell ref="X10:X11"/>
    <mergeCell ref="L9:L11"/>
    <mergeCell ref="J9:J11"/>
    <mergeCell ref="I9:I11"/>
    <mergeCell ref="A8:I8"/>
    <mergeCell ref="J8:V8"/>
    <mergeCell ref="M10:M11"/>
    <mergeCell ref="V9:V11"/>
    <mergeCell ref="A2:AA2"/>
    <mergeCell ref="X8:Z9"/>
    <mergeCell ref="AA8:AA11"/>
    <mergeCell ref="Z10:Z11"/>
    <mergeCell ref="Y10:Y11"/>
    <mergeCell ref="I3:S3"/>
    <mergeCell ref="F9:F11"/>
    <mergeCell ref="N10:P10"/>
    <mergeCell ref="K9:K11"/>
    <mergeCell ref="D9:D11"/>
    <mergeCell ref="A35:AA35"/>
    <mergeCell ref="E9:E11"/>
    <mergeCell ref="S32:V32"/>
    <mergeCell ref="W8:W11"/>
    <mergeCell ref="I32:J32"/>
    <mergeCell ref="B9:B11"/>
    <mergeCell ref="A9:A11"/>
    <mergeCell ref="B26:G26"/>
    <mergeCell ref="S31:V31"/>
    <mergeCell ref="U10:U11"/>
    <mergeCell ref="D32:G32"/>
    <mergeCell ref="I33:J33"/>
    <mergeCell ref="L32:N32"/>
    <mergeCell ref="L33:N33"/>
    <mergeCell ref="H5:U5"/>
    <mergeCell ref="H6:U6"/>
    <mergeCell ref="G9:G11"/>
    <mergeCell ref="G31:L31"/>
    <mergeCell ref="M31:R31"/>
    <mergeCell ref="B28:G28"/>
  </mergeCells>
  <printOptions/>
  <pageMargins left="0.3937007874015748" right="0.31496062992125984" top="0.984251968503937" bottom="0.31496062992125984" header="0.1968503937007874" footer="0.1968503937007874"/>
  <pageSetup fitToHeight="0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X20"/>
  <sheetViews>
    <sheetView view="pageBreakPreview" zoomScaleSheetLayoutView="100" zoomScalePageLayoutView="0" workbookViewId="0" topLeftCell="A1">
      <selection activeCell="CS28" sqref="CS28"/>
    </sheetView>
  </sheetViews>
  <sheetFormatPr defaultColWidth="0.85546875" defaultRowHeight="15"/>
  <cols>
    <col min="1" max="16384" width="0.85546875" style="63" customWidth="1"/>
  </cols>
  <sheetData>
    <row r="1" s="47" customFormat="1" ht="12">
      <c r="EX1" s="117" t="s">
        <v>180</v>
      </c>
    </row>
    <row r="3" spans="1:154" s="43" customFormat="1" ht="15.75">
      <c r="A3" s="373" t="s">
        <v>203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4"/>
      <c r="DP3" s="374"/>
      <c r="DQ3" s="374"/>
      <c r="DR3" s="374"/>
      <c r="DS3" s="374"/>
      <c r="DT3" s="374"/>
      <c r="DU3" s="374"/>
      <c r="DV3" s="375" t="s">
        <v>202</v>
      </c>
      <c r="DW3" s="375"/>
      <c r="DX3" s="375"/>
      <c r="DY3" s="375"/>
      <c r="DZ3" s="375"/>
      <c r="EA3" s="375"/>
      <c r="EB3" s="375"/>
      <c r="EC3" s="375"/>
      <c r="ED3" s="375"/>
      <c r="EE3" s="374"/>
      <c r="EF3" s="374"/>
      <c r="EG3" s="374"/>
      <c r="EH3" s="374"/>
      <c r="EI3" s="374"/>
      <c r="EJ3" s="374"/>
      <c r="EK3" s="374"/>
      <c r="EL3" s="376" t="s">
        <v>201</v>
      </c>
      <c r="EM3" s="376"/>
      <c r="EN3" s="376"/>
      <c r="EO3" s="376"/>
      <c r="EP3" s="376"/>
      <c r="EQ3" s="376"/>
      <c r="ER3" s="376"/>
      <c r="ES3" s="376"/>
      <c r="ET3" s="376"/>
      <c r="EU3" s="376"/>
      <c r="EV3" s="376"/>
      <c r="EW3" s="376"/>
      <c r="EX3" s="376"/>
    </row>
    <row r="4" spans="9:124" s="43" customFormat="1" ht="15" customHeight="1"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</row>
    <row r="5" spans="9:124" s="43" customFormat="1" ht="13.5" customHeight="1"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228" t="s">
        <v>115</v>
      </c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</row>
    <row r="6" ht="9" customHeight="1"/>
    <row r="7" spans="1:154" ht="41.25" customHeight="1">
      <c r="A7" s="364" t="s">
        <v>200</v>
      </c>
      <c r="B7" s="365"/>
      <c r="C7" s="365"/>
      <c r="D7" s="365"/>
      <c r="E7" s="366"/>
      <c r="F7" s="364" t="s">
        <v>156</v>
      </c>
      <c r="G7" s="365"/>
      <c r="H7" s="365"/>
      <c r="I7" s="365"/>
      <c r="J7" s="365"/>
      <c r="K7" s="365"/>
      <c r="L7" s="365"/>
      <c r="M7" s="365"/>
      <c r="N7" s="365"/>
      <c r="O7" s="366"/>
      <c r="P7" s="364" t="s">
        <v>199</v>
      </c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6"/>
      <c r="AE7" s="364" t="s">
        <v>198</v>
      </c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6"/>
      <c r="AT7" s="382" t="s">
        <v>197</v>
      </c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4"/>
      <c r="BK7" s="383" t="s">
        <v>196</v>
      </c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4"/>
      <c r="CB7" s="382" t="s">
        <v>195</v>
      </c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3"/>
      <c r="EQ7" s="383"/>
      <c r="ER7" s="383"/>
      <c r="ES7" s="383"/>
      <c r="ET7" s="383"/>
      <c r="EU7" s="383"/>
      <c r="EV7" s="383"/>
      <c r="EW7" s="383"/>
      <c r="EX7" s="384"/>
    </row>
    <row r="8" spans="1:154" ht="55.5" customHeight="1">
      <c r="A8" s="370"/>
      <c r="B8" s="371"/>
      <c r="C8" s="371"/>
      <c r="D8" s="371"/>
      <c r="E8" s="372"/>
      <c r="F8" s="370"/>
      <c r="G8" s="371"/>
      <c r="H8" s="371"/>
      <c r="I8" s="371"/>
      <c r="J8" s="371"/>
      <c r="K8" s="371"/>
      <c r="L8" s="371"/>
      <c r="M8" s="371"/>
      <c r="N8" s="371"/>
      <c r="O8" s="372"/>
      <c r="P8" s="370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2"/>
      <c r="AE8" s="370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2"/>
      <c r="AT8" s="364" t="s">
        <v>194</v>
      </c>
      <c r="AU8" s="365"/>
      <c r="AV8" s="365"/>
      <c r="AW8" s="365"/>
      <c r="AX8" s="365"/>
      <c r="AY8" s="365"/>
      <c r="AZ8" s="365"/>
      <c r="BA8" s="365"/>
      <c r="BB8" s="366"/>
      <c r="BC8" s="370" t="s">
        <v>193</v>
      </c>
      <c r="BD8" s="371"/>
      <c r="BE8" s="371"/>
      <c r="BF8" s="371"/>
      <c r="BG8" s="371"/>
      <c r="BH8" s="371"/>
      <c r="BI8" s="371"/>
      <c r="BJ8" s="372"/>
      <c r="BK8" s="370" t="s">
        <v>192</v>
      </c>
      <c r="BL8" s="371"/>
      <c r="BM8" s="371"/>
      <c r="BN8" s="371"/>
      <c r="BO8" s="371"/>
      <c r="BP8" s="371"/>
      <c r="BQ8" s="371"/>
      <c r="BR8" s="371"/>
      <c r="BS8" s="372"/>
      <c r="BT8" s="370" t="s">
        <v>191</v>
      </c>
      <c r="BU8" s="371"/>
      <c r="BV8" s="371"/>
      <c r="BW8" s="371"/>
      <c r="BX8" s="371"/>
      <c r="BY8" s="371"/>
      <c r="BZ8" s="371"/>
      <c r="CA8" s="372"/>
      <c r="CB8" s="364" t="s">
        <v>190</v>
      </c>
      <c r="CC8" s="365"/>
      <c r="CD8" s="365"/>
      <c r="CE8" s="365"/>
      <c r="CF8" s="365"/>
      <c r="CG8" s="365"/>
      <c r="CH8" s="365"/>
      <c r="CI8" s="365"/>
      <c r="CJ8" s="366"/>
      <c r="CK8" s="382" t="s">
        <v>189</v>
      </c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4"/>
      <c r="DI8" s="382" t="s">
        <v>188</v>
      </c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4"/>
      <c r="EO8" s="364" t="s">
        <v>140</v>
      </c>
      <c r="EP8" s="365"/>
      <c r="EQ8" s="365"/>
      <c r="ER8" s="365"/>
      <c r="ES8" s="365"/>
      <c r="ET8" s="365"/>
      <c r="EU8" s="365"/>
      <c r="EV8" s="365"/>
      <c r="EW8" s="365"/>
      <c r="EX8" s="366"/>
    </row>
    <row r="9" spans="1:154" ht="84.75" customHeight="1">
      <c r="A9" s="370"/>
      <c r="B9" s="371"/>
      <c r="C9" s="371"/>
      <c r="D9" s="371"/>
      <c r="E9" s="372"/>
      <c r="F9" s="370"/>
      <c r="G9" s="371"/>
      <c r="H9" s="371"/>
      <c r="I9" s="371"/>
      <c r="J9" s="371"/>
      <c r="K9" s="371"/>
      <c r="L9" s="371"/>
      <c r="M9" s="371"/>
      <c r="N9" s="371"/>
      <c r="O9" s="372"/>
      <c r="P9" s="370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2"/>
      <c r="AE9" s="370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2"/>
      <c r="AT9" s="370"/>
      <c r="AU9" s="371"/>
      <c r="AV9" s="371"/>
      <c r="AW9" s="371"/>
      <c r="AX9" s="371"/>
      <c r="AY9" s="371"/>
      <c r="AZ9" s="371"/>
      <c r="BA9" s="371"/>
      <c r="BB9" s="372"/>
      <c r="BC9" s="370"/>
      <c r="BD9" s="371"/>
      <c r="BE9" s="371"/>
      <c r="BF9" s="371"/>
      <c r="BG9" s="371"/>
      <c r="BH9" s="371"/>
      <c r="BI9" s="371"/>
      <c r="BJ9" s="372"/>
      <c r="BK9" s="370"/>
      <c r="BL9" s="371"/>
      <c r="BM9" s="371"/>
      <c r="BN9" s="371"/>
      <c r="BO9" s="371"/>
      <c r="BP9" s="371"/>
      <c r="BQ9" s="371"/>
      <c r="BR9" s="371"/>
      <c r="BS9" s="372"/>
      <c r="BT9" s="370"/>
      <c r="BU9" s="371"/>
      <c r="BV9" s="371"/>
      <c r="BW9" s="371"/>
      <c r="BX9" s="371"/>
      <c r="BY9" s="371"/>
      <c r="BZ9" s="371"/>
      <c r="CA9" s="372"/>
      <c r="CB9" s="370"/>
      <c r="CC9" s="371"/>
      <c r="CD9" s="371"/>
      <c r="CE9" s="371"/>
      <c r="CF9" s="371"/>
      <c r="CG9" s="371"/>
      <c r="CH9" s="371"/>
      <c r="CI9" s="371"/>
      <c r="CJ9" s="372"/>
      <c r="CK9" s="364" t="s">
        <v>136</v>
      </c>
      <c r="CL9" s="365"/>
      <c r="CM9" s="365"/>
      <c r="CN9" s="365"/>
      <c r="CO9" s="365"/>
      <c r="CP9" s="365"/>
      <c r="CQ9" s="365"/>
      <c r="CR9" s="366"/>
      <c r="CS9" s="364" t="s">
        <v>135</v>
      </c>
      <c r="CT9" s="365"/>
      <c r="CU9" s="365"/>
      <c r="CV9" s="365"/>
      <c r="CW9" s="365"/>
      <c r="CX9" s="365"/>
      <c r="CY9" s="365"/>
      <c r="CZ9" s="366"/>
      <c r="DA9" s="364" t="s">
        <v>134</v>
      </c>
      <c r="DB9" s="365"/>
      <c r="DC9" s="365"/>
      <c r="DD9" s="365"/>
      <c r="DE9" s="365"/>
      <c r="DF9" s="365"/>
      <c r="DG9" s="365"/>
      <c r="DH9" s="366"/>
      <c r="DI9" s="364" t="s">
        <v>133</v>
      </c>
      <c r="DJ9" s="365"/>
      <c r="DK9" s="365"/>
      <c r="DL9" s="365"/>
      <c r="DM9" s="365"/>
      <c r="DN9" s="365"/>
      <c r="DO9" s="365"/>
      <c r="DP9" s="366"/>
      <c r="DQ9" s="364" t="s">
        <v>132</v>
      </c>
      <c r="DR9" s="365"/>
      <c r="DS9" s="365"/>
      <c r="DT9" s="365"/>
      <c r="DU9" s="365"/>
      <c r="DV9" s="365"/>
      <c r="DW9" s="365"/>
      <c r="DX9" s="366"/>
      <c r="DY9" s="364" t="s">
        <v>131</v>
      </c>
      <c r="DZ9" s="365"/>
      <c r="EA9" s="365"/>
      <c r="EB9" s="365"/>
      <c r="EC9" s="365"/>
      <c r="ED9" s="365"/>
      <c r="EE9" s="365"/>
      <c r="EF9" s="366"/>
      <c r="EG9" s="364" t="s">
        <v>187</v>
      </c>
      <c r="EH9" s="365"/>
      <c r="EI9" s="365"/>
      <c r="EJ9" s="365"/>
      <c r="EK9" s="365"/>
      <c r="EL9" s="365"/>
      <c r="EM9" s="365"/>
      <c r="EN9" s="366"/>
      <c r="EO9" s="367"/>
      <c r="EP9" s="368"/>
      <c r="EQ9" s="368"/>
      <c r="ER9" s="368"/>
      <c r="ES9" s="368"/>
      <c r="ET9" s="368"/>
      <c r="EU9" s="368"/>
      <c r="EV9" s="368"/>
      <c r="EW9" s="368"/>
      <c r="EX9" s="369"/>
    </row>
    <row r="10" spans="1:154" ht="12.75">
      <c r="A10" s="362">
        <v>1</v>
      </c>
      <c r="B10" s="362"/>
      <c r="C10" s="362"/>
      <c r="D10" s="362"/>
      <c r="E10" s="362"/>
      <c r="F10" s="362">
        <v>2</v>
      </c>
      <c r="G10" s="362"/>
      <c r="H10" s="362"/>
      <c r="I10" s="362"/>
      <c r="J10" s="362"/>
      <c r="K10" s="362"/>
      <c r="L10" s="362"/>
      <c r="M10" s="362"/>
      <c r="N10" s="362"/>
      <c r="O10" s="362"/>
      <c r="P10" s="362">
        <v>3</v>
      </c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>
        <v>4</v>
      </c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>
        <v>5</v>
      </c>
      <c r="AU10" s="362"/>
      <c r="AV10" s="362"/>
      <c r="AW10" s="362"/>
      <c r="AX10" s="362"/>
      <c r="AY10" s="362"/>
      <c r="AZ10" s="362"/>
      <c r="BA10" s="362"/>
      <c r="BB10" s="362"/>
      <c r="BC10" s="362">
        <v>6</v>
      </c>
      <c r="BD10" s="362"/>
      <c r="BE10" s="362"/>
      <c r="BF10" s="362"/>
      <c r="BG10" s="362"/>
      <c r="BH10" s="362"/>
      <c r="BI10" s="362"/>
      <c r="BJ10" s="362"/>
      <c r="BK10" s="362">
        <v>7</v>
      </c>
      <c r="BL10" s="362"/>
      <c r="BM10" s="362"/>
      <c r="BN10" s="362"/>
      <c r="BO10" s="362"/>
      <c r="BP10" s="362"/>
      <c r="BQ10" s="362"/>
      <c r="BR10" s="362"/>
      <c r="BS10" s="362"/>
      <c r="BT10" s="362">
        <v>8</v>
      </c>
      <c r="BU10" s="362"/>
      <c r="BV10" s="362"/>
      <c r="BW10" s="362"/>
      <c r="BX10" s="362"/>
      <c r="BY10" s="362"/>
      <c r="BZ10" s="362"/>
      <c r="CA10" s="362"/>
      <c r="CB10" s="362">
        <v>9</v>
      </c>
      <c r="CC10" s="362"/>
      <c r="CD10" s="362"/>
      <c r="CE10" s="362"/>
      <c r="CF10" s="362"/>
      <c r="CG10" s="362"/>
      <c r="CH10" s="362"/>
      <c r="CI10" s="362"/>
      <c r="CJ10" s="362"/>
      <c r="CK10" s="362">
        <v>10</v>
      </c>
      <c r="CL10" s="362"/>
      <c r="CM10" s="362"/>
      <c r="CN10" s="362"/>
      <c r="CO10" s="362"/>
      <c r="CP10" s="362"/>
      <c r="CQ10" s="362"/>
      <c r="CR10" s="362"/>
      <c r="CS10" s="362">
        <v>11</v>
      </c>
      <c r="CT10" s="362"/>
      <c r="CU10" s="362"/>
      <c r="CV10" s="362"/>
      <c r="CW10" s="362"/>
      <c r="CX10" s="362"/>
      <c r="CY10" s="362"/>
      <c r="CZ10" s="362"/>
      <c r="DA10" s="362">
        <v>12</v>
      </c>
      <c r="DB10" s="362"/>
      <c r="DC10" s="362"/>
      <c r="DD10" s="362"/>
      <c r="DE10" s="362"/>
      <c r="DF10" s="362"/>
      <c r="DG10" s="362"/>
      <c r="DH10" s="362"/>
      <c r="DI10" s="362">
        <v>13</v>
      </c>
      <c r="DJ10" s="362"/>
      <c r="DK10" s="362"/>
      <c r="DL10" s="362"/>
      <c r="DM10" s="362"/>
      <c r="DN10" s="362"/>
      <c r="DO10" s="362"/>
      <c r="DP10" s="362"/>
      <c r="DQ10" s="362">
        <v>14</v>
      </c>
      <c r="DR10" s="362"/>
      <c r="DS10" s="362"/>
      <c r="DT10" s="362"/>
      <c r="DU10" s="362"/>
      <c r="DV10" s="362"/>
      <c r="DW10" s="362"/>
      <c r="DX10" s="362"/>
      <c r="DY10" s="362">
        <v>15</v>
      </c>
      <c r="DZ10" s="362"/>
      <c r="EA10" s="362"/>
      <c r="EB10" s="362"/>
      <c r="EC10" s="362"/>
      <c r="ED10" s="362"/>
      <c r="EE10" s="362"/>
      <c r="EF10" s="362"/>
      <c r="EG10" s="362">
        <v>16</v>
      </c>
      <c r="EH10" s="362"/>
      <c r="EI10" s="362"/>
      <c r="EJ10" s="362"/>
      <c r="EK10" s="362"/>
      <c r="EL10" s="362"/>
      <c r="EM10" s="362"/>
      <c r="EN10" s="362"/>
      <c r="EO10" s="362">
        <v>17</v>
      </c>
      <c r="EP10" s="362"/>
      <c r="EQ10" s="362"/>
      <c r="ER10" s="362"/>
      <c r="ES10" s="362"/>
      <c r="ET10" s="362"/>
      <c r="EU10" s="362"/>
      <c r="EV10" s="362"/>
      <c r="EW10" s="362"/>
      <c r="EX10" s="362"/>
    </row>
    <row r="11" spans="1:154" s="118" customFormat="1" ht="12.75">
      <c r="A11" s="379" t="s">
        <v>129</v>
      </c>
      <c r="B11" s="380"/>
      <c r="C11" s="380"/>
      <c r="D11" s="380"/>
      <c r="E11" s="381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78" t="s">
        <v>206</v>
      </c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63" t="s">
        <v>209</v>
      </c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87" t="s">
        <v>68</v>
      </c>
      <c r="AU11" s="388"/>
      <c r="AV11" s="388"/>
      <c r="AW11" s="388"/>
      <c r="AX11" s="388"/>
      <c r="AY11" s="388"/>
      <c r="AZ11" s="388"/>
      <c r="BA11" s="388"/>
      <c r="BB11" s="389"/>
      <c r="BC11" s="386">
        <v>6</v>
      </c>
      <c r="BD11" s="386"/>
      <c r="BE11" s="386"/>
      <c r="BF11" s="386"/>
      <c r="BG11" s="386"/>
      <c r="BH11" s="386"/>
      <c r="BI11" s="386"/>
      <c r="BJ11" s="386"/>
      <c r="BK11" s="387"/>
      <c r="BL11" s="388"/>
      <c r="BM11" s="388"/>
      <c r="BN11" s="388"/>
      <c r="BO11" s="388"/>
      <c r="BP11" s="388"/>
      <c r="BQ11" s="388"/>
      <c r="BR11" s="388"/>
      <c r="BS11" s="389"/>
      <c r="BT11" s="377">
        <v>6</v>
      </c>
      <c r="BU11" s="377"/>
      <c r="BV11" s="377"/>
      <c r="BW11" s="377"/>
      <c r="BX11" s="377"/>
      <c r="BY11" s="377"/>
      <c r="BZ11" s="377"/>
      <c r="CA11" s="377"/>
      <c r="CB11" s="377">
        <v>11</v>
      </c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>
        <v>11</v>
      </c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>
        <v>11</v>
      </c>
      <c r="DZ11" s="377"/>
      <c r="EA11" s="377"/>
      <c r="EB11" s="377"/>
      <c r="EC11" s="377"/>
      <c r="ED11" s="377"/>
      <c r="EE11" s="377"/>
      <c r="EF11" s="377"/>
      <c r="EG11" s="377"/>
      <c r="EH11" s="377"/>
      <c r="EI11" s="377"/>
      <c r="EJ11" s="377"/>
      <c r="EK11" s="377"/>
      <c r="EL11" s="377"/>
      <c r="EM11" s="377"/>
      <c r="EN11" s="377"/>
      <c r="EO11" s="377"/>
      <c r="EP11" s="377"/>
      <c r="EQ11" s="377"/>
      <c r="ER11" s="377"/>
      <c r="ES11" s="377"/>
      <c r="ET11" s="377"/>
      <c r="EU11" s="377"/>
      <c r="EV11" s="377"/>
      <c r="EW11" s="377"/>
      <c r="EX11" s="377"/>
    </row>
    <row r="12" spans="1:154" s="118" customFormat="1" ht="12.75">
      <c r="A12" s="379" t="s">
        <v>129</v>
      </c>
      <c r="B12" s="380"/>
      <c r="C12" s="380"/>
      <c r="D12" s="380"/>
      <c r="E12" s="381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78" t="s">
        <v>210</v>
      </c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63" t="s">
        <v>212</v>
      </c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87" t="s">
        <v>63</v>
      </c>
      <c r="AU12" s="388"/>
      <c r="AV12" s="388"/>
      <c r="AW12" s="388"/>
      <c r="AX12" s="388"/>
      <c r="AY12" s="388"/>
      <c r="AZ12" s="388"/>
      <c r="BA12" s="388"/>
      <c r="BB12" s="389"/>
      <c r="BC12" s="386">
        <v>6</v>
      </c>
      <c r="BD12" s="386"/>
      <c r="BE12" s="386"/>
      <c r="BF12" s="386"/>
      <c r="BG12" s="386"/>
      <c r="BH12" s="386"/>
      <c r="BI12" s="386"/>
      <c r="BJ12" s="386"/>
      <c r="BK12" s="387"/>
      <c r="BL12" s="388"/>
      <c r="BM12" s="388"/>
      <c r="BN12" s="388"/>
      <c r="BO12" s="388"/>
      <c r="BP12" s="388"/>
      <c r="BQ12" s="388"/>
      <c r="BR12" s="388"/>
      <c r="BS12" s="389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7"/>
      <c r="EI12" s="377"/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377"/>
      <c r="EU12" s="377"/>
      <c r="EV12" s="377"/>
      <c r="EW12" s="377"/>
      <c r="EX12" s="377"/>
    </row>
    <row r="13" spans="1:154" s="118" customFormat="1" ht="12.75">
      <c r="A13" s="379" t="s">
        <v>129</v>
      </c>
      <c r="B13" s="380"/>
      <c r="C13" s="380"/>
      <c r="D13" s="380"/>
      <c r="E13" s="381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78" t="s">
        <v>210</v>
      </c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63" t="s">
        <v>209</v>
      </c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87" t="s">
        <v>64</v>
      </c>
      <c r="AU13" s="388"/>
      <c r="AV13" s="388"/>
      <c r="AW13" s="388"/>
      <c r="AX13" s="388"/>
      <c r="AY13" s="388"/>
      <c r="AZ13" s="388"/>
      <c r="BA13" s="388"/>
      <c r="BB13" s="389"/>
      <c r="BC13" s="386">
        <v>6</v>
      </c>
      <c r="BD13" s="386"/>
      <c r="BE13" s="386"/>
      <c r="BF13" s="386"/>
      <c r="BG13" s="386"/>
      <c r="BH13" s="386"/>
      <c r="BI13" s="386"/>
      <c r="BJ13" s="386"/>
      <c r="BK13" s="387"/>
      <c r="BL13" s="388"/>
      <c r="BM13" s="388"/>
      <c r="BN13" s="388"/>
      <c r="BO13" s="388"/>
      <c r="BP13" s="388"/>
      <c r="BQ13" s="388"/>
      <c r="BR13" s="388"/>
      <c r="BS13" s="389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  <c r="EH13" s="377"/>
      <c r="EI13" s="377"/>
      <c r="EJ13" s="377"/>
      <c r="EK13" s="377"/>
      <c r="EL13" s="377"/>
      <c r="EM13" s="377"/>
      <c r="EN13" s="377"/>
      <c r="EO13" s="377"/>
      <c r="EP13" s="377"/>
      <c r="EQ13" s="377"/>
      <c r="ER13" s="377"/>
      <c r="ES13" s="377"/>
      <c r="ET13" s="377"/>
      <c r="EU13" s="377"/>
      <c r="EV13" s="377"/>
      <c r="EW13" s="377"/>
      <c r="EX13" s="377"/>
    </row>
    <row r="14" spans="1:154" s="118" customFormat="1" ht="12.75">
      <c r="A14" s="379" t="s">
        <v>129</v>
      </c>
      <c r="B14" s="380"/>
      <c r="C14" s="380"/>
      <c r="D14" s="380"/>
      <c r="E14" s="381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78" t="s">
        <v>211</v>
      </c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63" t="s">
        <v>213</v>
      </c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87" t="s">
        <v>67</v>
      </c>
      <c r="AU14" s="388"/>
      <c r="AV14" s="388"/>
      <c r="AW14" s="388"/>
      <c r="AX14" s="388"/>
      <c r="AY14" s="388"/>
      <c r="AZ14" s="388"/>
      <c r="BA14" s="388"/>
      <c r="BB14" s="389"/>
      <c r="BC14" s="386">
        <v>6</v>
      </c>
      <c r="BD14" s="386"/>
      <c r="BE14" s="386"/>
      <c r="BF14" s="386"/>
      <c r="BG14" s="386"/>
      <c r="BH14" s="386"/>
      <c r="BI14" s="386"/>
      <c r="BJ14" s="386"/>
      <c r="BK14" s="387"/>
      <c r="BL14" s="388"/>
      <c r="BM14" s="388"/>
      <c r="BN14" s="388"/>
      <c r="BO14" s="388"/>
      <c r="BP14" s="388"/>
      <c r="BQ14" s="388"/>
      <c r="BR14" s="388"/>
      <c r="BS14" s="389"/>
      <c r="BT14" s="377"/>
      <c r="BU14" s="377"/>
      <c r="BV14" s="377"/>
      <c r="BW14" s="377"/>
      <c r="BX14" s="377"/>
      <c r="BY14" s="377"/>
      <c r="BZ14" s="377"/>
      <c r="CA14" s="377"/>
      <c r="CB14" s="377">
        <v>5</v>
      </c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>
        <v>5</v>
      </c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>
        <v>1</v>
      </c>
      <c r="DZ14" s="377"/>
      <c r="EA14" s="377"/>
      <c r="EB14" s="377"/>
      <c r="EC14" s="377"/>
      <c r="ED14" s="377"/>
      <c r="EE14" s="377"/>
      <c r="EF14" s="377"/>
      <c r="EG14" s="377">
        <v>4</v>
      </c>
      <c r="EH14" s="37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377"/>
      <c r="EV14" s="377"/>
      <c r="EW14" s="377"/>
      <c r="EX14" s="377"/>
    </row>
    <row r="15" spans="1:154" s="118" customFormat="1" ht="12.75">
      <c r="A15" s="379" t="s">
        <v>129</v>
      </c>
      <c r="B15" s="380"/>
      <c r="C15" s="380"/>
      <c r="D15" s="380"/>
      <c r="E15" s="381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78" t="s">
        <v>211</v>
      </c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63" t="s">
        <v>215</v>
      </c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87" t="s">
        <v>204</v>
      </c>
      <c r="AU15" s="388"/>
      <c r="AV15" s="388"/>
      <c r="AW15" s="388"/>
      <c r="AX15" s="388"/>
      <c r="AY15" s="388"/>
      <c r="AZ15" s="388"/>
      <c r="BA15" s="388"/>
      <c r="BB15" s="389"/>
      <c r="BC15" s="386">
        <v>6</v>
      </c>
      <c r="BD15" s="386"/>
      <c r="BE15" s="386"/>
      <c r="BF15" s="386"/>
      <c r="BG15" s="386"/>
      <c r="BH15" s="386"/>
      <c r="BI15" s="386"/>
      <c r="BJ15" s="386"/>
      <c r="BK15" s="387"/>
      <c r="BL15" s="388"/>
      <c r="BM15" s="388"/>
      <c r="BN15" s="388"/>
      <c r="BO15" s="388"/>
      <c r="BP15" s="388"/>
      <c r="BQ15" s="388"/>
      <c r="BR15" s="388"/>
      <c r="BS15" s="389"/>
      <c r="BT15" s="377"/>
      <c r="BU15" s="377"/>
      <c r="BV15" s="377"/>
      <c r="BW15" s="377"/>
      <c r="BX15" s="377"/>
      <c r="BY15" s="377"/>
      <c r="BZ15" s="377"/>
      <c r="CA15" s="377"/>
      <c r="CB15" s="377">
        <v>50</v>
      </c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>
        <v>14</v>
      </c>
      <c r="CT15" s="377"/>
      <c r="CU15" s="377"/>
      <c r="CV15" s="377"/>
      <c r="CW15" s="377"/>
      <c r="CX15" s="377"/>
      <c r="CY15" s="377"/>
      <c r="CZ15" s="377"/>
      <c r="DA15" s="377">
        <v>36</v>
      </c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>
        <v>48</v>
      </c>
      <c r="DZ15" s="377"/>
      <c r="EA15" s="377"/>
      <c r="EB15" s="377"/>
      <c r="EC15" s="377"/>
      <c r="ED15" s="377"/>
      <c r="EE15" s="377"/>
      <c r="EF15" s="377"/>
      <c r="EG15" s="377">
        <v>2</v>
      </c>
      <c r="EH15" s="377"/>
      <c r="EI15" s="377"/>
      <c r="EJ15" s="377"/>
      <c r="EK15" s="377"/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</row>
    <row r="16" spans="1:154" s="118" customFormat="1" ht="12.75">
      <c r="A16" s="379" t="s">
        <v>129</v>
      </c>
      <c r="B16" s="380"/>
      <c r="C16" s="380"/>
      <c r="D16" s="380"/>
      <c r="E16" s="381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78" t="s">
        <v>211</v>
      </c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63" t="s">
        <v>214</v>
      </c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87" t="s">
        <v>176</v>
      </c>
      <c r="AU16" s="388"/>
      <c r="AV16" s="388"/>
      <c r="AW16" s="388"/>
      <c r="AX16" s="388"/>
      <c r="AY16" s="388"/>
      <c r="AZ16" s="388"/>
      <c r="BA16" s="388"/>
      <c r="BB16" s="389"/>
      <c r="BC16" s="386">
        <v>6</v>
      </c>
      <c r="BD16" s="386"/>
      <c r="BE16" s="386"/>
      <c r="BF16" s="386"/>
      <c r="BG16" s="386"/>
      <c r="BH16" s="386"/>
      <c r="BI16" s="386"/>
      <c r="BJ16" s="386"/>
      <c r="BK16" s="387"/>
      <c r="BL16" s="388"/>
      <c r="BM16" s="388"/>
      <c r="BN16" s="388"/>
      <c r="BO16" s="388"/>
      <c r="BP16" s="388"/>
      <c r="BQ16" s="388"/>
      <c r="BR16" s="388"/>
      <c r="BS16" s="389"/>
      <c r="BT16" s="377"/>
      <c r="BU16" s="377"/>
      <c r="BV16" s="377"/>
      <c r="BW16" s="377"/>
      <c r="BX16" s="377"/>
      <c r="BY16" s="377"/>
      <c r="BZ16" s="377"/>
      <c r="CA16" s="377"/>
      <c r="CB16" s="377">
        <v>11</v>
      </c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>
        <v>11</v>
      </c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>
        <v>9</v>
      </c>
      <c r="DZ16" s="377"/>
      <c r="EA16" s="377"/>
      <c r="EB16" s="377"/>
      <c r="EC16" s="377"/>
      <c r="ED16" s="377"/>
      <c r="EE16" s="377"/>
      <c r="EF16" s="377"/>
      <c r="EG16" s="377">
        <v>2</v>
      </c>
      <c r="EH16" s="37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</row>
    <row r="17" spans="1:154" s="118" customFormat="1" ht="12.75">
      <c r="A17" s="379" t="s">
        <v>129</v>
      </c>
      <c r="B17" s="380"/>
      <c r="C17" s="380"/>
      <c r="D17" s="380"/>
      <c r="E17" s="381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78" t="s">
        <v>207</v>
      </c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63" t="s">
        <v>208</v>
      </c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87" t="s">
        <v>67</v>
      </c>
      <c r="AU17" s="388"/>
      <c r="AV17" s="388"/>
      <c r="AW17" s="388"/>
      <c r="AX17" s="388"/>
      <c r="AY17" s="388"/>
      <c r="AZ17" s="388"/>
      <c r="BA17" s="388"/>
      <c r="BB17" s="389"/>
      <c r="BC17" s="386">
        <v>6</v>
      </c>
      <c r="BD17" s="386"/>
      <c r="BE17" s="386"/>
      <c r="BF17" s="386"/>
      <c r="BG17" s="386"/>
      <c r="BH17" s="386"/>
      <c r="BI17" s="386"/>
      <c r="BJ17" s="386"/>
      <c r="BK17" s="387"/>
      <c r="BL17" s="388"/>
      <c r="BM17" s="388"/>
      <c r="BN17" s="388"/>
      <c r="BO17" s="388"/>
      <c r="BP17" s="388"/>
      <c r="BQ17" s="388"/>
      <c r="BR17" s="388"/>
      <c r="BS17" s="389"/>
      <c r="BT17" s="377"/>
      <c r="BU17" s="377"/>
      <c r="BV17" s="377"/>
      <c r="BW17" s="377"/>
      <c r="BX17" s="377"/>
      <c r="BY17" s="377"/>
      <c r="BZ17" s="377"/>
      <c r="CA17" s="377"/>
      <c r="CB17" s="377">
        <v>8</v>
      </c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>
        <v>8</v>
      </c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77">
        <v>4</v>
      </c>
      <c r="DZ17" s="377"/>
      <c r="EA17" s="377"/>
      <c r="EB17" s="377"/>
      <c r="EC17" s="377"/>
      <c r="ED17" s="377"/>
      <c r="EE17" s="377"/>
      <c r="EF17" s="377"/>
      <c r="EG17" s="377">
        <v>4</v>
      </c>
      <c r="EH17" s="377"/>
      <c r="EI17" s="377"/>
      <c r="EJ17" s="377"/>
      <c r="EK17" s="377"/>
      <c r="EL17" s="377"/>
      <c r="EM17" s="377"/>
      <c r="EN17" s="377"/>
      <c r="EO17" s="377"/>
      <c r="EP17" s="377"/>
      <c r="EQ17" s="377"/>
      <c r="ER17" s="377"/>
      <c r="ES17" s="377"/>
      <c r="ET17" s="377"/>
      <c r="EU17" s="377"/>
      <c r="EV17" s="377"/>
      <c r="EW17" s="377"/>
      <c r="EX17" s="377"/>
    </row>
    <row r="18" s="43" customFormat="1" ht="15.75"/>
    <row r="19" spans="26:129" s="43" customFormat="1" ht="15.75">
      <c r="Z19" s="202" t="s">
        <v>274</v>
      </c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 t="s">
        <v>277</v>
      </c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</row>
    <row r="20" spans="26:129" s="41" customFormat="1" ht="13.5" customHeight="1">
      <c r="Z20" s="228" t="s">
        <v>56</v>
      </c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 t="s">
        <v>58</v>
      </c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 t="s">
        <v>57</v>
      </c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</row>
  </sheetData>
  <sheetProtection/>
  <mergeCells count="171">
    <mergeCell ref="DI16:DP16"/>
    <mergeCell ref="DQ16:DX16"/>
    <mergeCell ref="DY16:EF16"/>
    <mergeCell ref="EG16:EN16"/>
    <mergeCell ref="EO16:EX16"/>
    <mergeCell ref="BK16:BS16"/>
    <mergeCell ref="BT16:CA16"/>
    <mergeCell ref="CB16:CJ16"/>
    <mergeCell ref="CK16:CR16"/>
    <mergeCell ref="CS16:CZ16"/>
    <mergeCell ref="DA16:DH16"/>
    <mergeCell ref="A16:E16"/>
    <mergeCell ref="F16:O16"/>
    <mergeCell ref="P16:AD16"/>
    <mergeCell ref="AE16:AS16"/>
    <mergeCell ref="AT16:BB16"/>
    <mergeCell ref="BC16:BJ16"/>
    <mergeCell ref="DA15:DH15"/>
    <mergeCell ref="DI15:DP15"/>
    <mergeCell ref="DQ15:DX15"/>
    <mergeCell ref="DY15:EF15"/>
    <mergeCell ref="EG15:EN15"/>
    <mergeCell ref="EO15:EX15"/>
    <mergeCell ref="BC15:BJ15"/>
    <mergeCell ref="BK15:BS15"/>
    <mergeCell ref="BT15:CA15"/>
    <mergeCell ref="CB15:CJ15"/>
    <mergeCell ref="CK15:CR15"/>
    <mergeCell ref="CS15:CZ15"/>
    <mergeCell ref="DI13:DP13"/>
    <mergeCell ref="DQ13:DX13"/>
    <mergeCell ref="DY13:EF13"/>
    <mergeCell ref="EG13:EN13"/>
    <mergeCell ref="EO13:EX13"/>
    <mergeCell ref="A15:E15"/>
    <mergeCell ref="F15:O15"/>
    <mergeCell ref="P15:AD15"/>
    <mergeCell ref="AE15:AS15"/>
    <mergeCell ref="AT15:BB15"/>
    <mergeCell ref="BK13:BS13"/>
    <mergeCell ref="BT13:CA13"/>
    <mergeCell ref="CB13:CJ13"/>
    <mergeCell ref="CK13:CR13"/>
    <mergeCell ref="CS13:CZ13"/>
    <mergeCell ref="DA13:DH13"/>
    <mergeCell ref="A13:E13"/>
    <mergeCell ref="F13:O13"/>
    <mergeCell ref="P13:AD13"/>
    <mergeCell ref="AE13:AS13"/>
    <mergeCell ref="AT13:BB13"/>
    <mergeCell ref="BC13:BJ13"/>
    <mergeCell ref="DA12:DH12"/>
    <mergeCell ref="DI12:DP12"/>
    <mergeCell ref="DQ12:DX12"/>
    <mergeCell ref="DY12:EF12"/>
    <mergeCell ref="EG12:EN12"/>
    <mergeCell ref="EO12:EX12"/>
    <mergeCell ref="BC12:BJ12"/>
    <mergeCell ref="BK12:BS12"/>
    <mergeCell ref="BT12:CA12"/>
    <mergeCell ref="CB12:CJ12"/>
    <mergeCell ref="CK12:CR12"/>
    <mergeCell ref="CS12:CZ12"/>
    <mergeCell ref="DI14:DP14"/>
    <mergeCell ref="DQ14:DX14"/>
    <mergeCell ref="DY14:EF14"/>
    <mergeCell ref="EG14:EN14"/>
    <mergeCell ref="EO14:EX14"/>
    <mergeCell ref="A12:E12"/>
    <mergeCell ref="F12:O12"/>
    <mergeCell ref="P12:AD12"/>
    <mergeCell ref="AE12:AS12"/>
    <mergeCell ref="AT12:BB12"/>
    <mergeCell ref="BK14:BS14"/>
    <mergeCell ref="BT14:CA14"/>
    <mergeCell ref="CB14:CJ14"/>
    <mergeCell ref="CK14:CR14"/>
    <mergeCell ref="CS14:CZ14"/>
    <mergeCell ref="DA14:DH14"/>
    <mergeCell ref="A14:E14"/>
    <mergeCell ref="F14:O14"/>
    <mergeCell ref="P14:AD14"/>
    <mergeCell ref="AE14:AS14"/>
    <mergeCell ref="AT14:BB14"/>
    <mergeCell ref="BC14:BJ14"/>
    <mergeCell ref="A17:E17"/>
    <mergeCell ref="F17:O17"/>
    <mergeCell ref="BC17:BJ17"/>
    <mergeCell ref="BK17:BS17"/>
    <mergeCell ref="BT17:CA17"/>
    <mergeCell ref="CB17:CJ17"/>
    <mergeCell ref="AE17:AS17"/>
    <mergeCell ref="AT17:BB17"/>
    <mergeCell ref="EG11:EN11"/>
    <mergeCell ref="EG10:EN10"/>
    <mergeCell ref="EG9:EN9"/>
    <mergeCell ref="AT7:BJ7"/>
    <mergeCell ref="BK7:CA7"/>
    <mergeCell ref="CB11:CJ11"/>
    <mergeCell ref="AT11:BB11"/>
    <mergeCell ref="BK11:BS11"/>
    <mergeCell ref="BT11:CA11"/>
    <mergeCell ref="DA9:DH9"/>
    <mergeCell ref="EO17:EX17"/>
    <mergeCell ref="CK17:CR17"/>
    <mergeCell ref="CS17:CZ17"/>
    <mergeCell ref="DA17:DH17"/>
    <mergeCell ref="DI17:DP17"/>
    <mergeCell ref="DQ17:DX17"/>
    <mergeCell ref="DY17:EF17"/>
    <mergeCell ref="EG17:EN17"/>
    <mergeCell ref="EO11:EX11"/>
    <mergeCell ref="A7:E9"/>
    <mergeCell ref="F7:O9"/>
    <mergeCell ref="AE7:AS9"/>
    <mergeCell ref="CK8:DH8"/>
    <mergeCell ref="DI8:EN8"/>
    <mergeCell ref="CB8:CJ9"/>
    <mergeCell ref="P7:AD9"/>
    <mergeCell ref="F11:O11"/>
    <mergeCell ref="BC11:BJ11"/>
    <mergeCell ref="BC10:BJ10"/>
    <mergeCell ref="A11:E11"/>
    <mergeCell ref="CB7:EX7"/>
    <mergeCell ref="CK9:CR9"/>
    <mergeCell ref="CS11:CZ11"/>
    <mergeCell ref="DQ10:DX10"/>
    <mergeCell ref="DQ11:DX11"/>
    <mergeCell ref="DY9:EF9"/>
    <mergeCell ref="DY10:EF10"/>
    <mergeCell ref="DY11:EF11"/>
    <mergeCell ref="Z20:BJ20"/>
    <mergeCell ref="BK20:CU20"/>
    <mergeCell ref="CV20:DY20"/>
    <mergeCell ref="P11:AD11"/>
    <mergeCell ref="P17:AD17"/>
    <mergeCell ref="A10:E10"/>
    <mergeCell ref="F10:O10"/>
    <mergeCell ref="CB10:CJ10"/>
    <mergeCell ref="AE10:AS10"/>
    <mergeCell ref="AT10:BB10"/>
    <mergeCell ref="CV19:DY19"/>
    <mergeCell ref="AT8:BB9"/>
    <mergeCell ref="BC8:BJ9"/>
    <mergeCell ref="BK10:BS10"/>
    <mergeCell ref="P10:AD10"/>
    <mergeCell ref="CS9:CZ9"/>
    <mergeCell ref="CS10:CZ10"/>
    <mergeCell ref="BT10:CA10"/>
    <mergeCell ref="CK10:CR10"/>
    <mergeCell ref="DQ9:DX9"/>
    <mergeCell ref="A3:DN3"/>
    <mergeCell ref="DO3:DU3"/>
    <mergeCell ref="DV3:ED3"/>
    <mergeCell ref="EE3:EK3"/>
    <mergeCell ref="EL3:EX3"/>
    <mergeCell ref="Z19:BJ19"/>
    <mergeCell ref="BK19:CU19"/>
    <mergeCell ref="CK11:CR11"/>
    <mergeCell ref="DA11:DH11"/>
    <mergeCell ref="DI11:DP11"/>
    <mergeCell ref="AE4:DT4"/>
    <mergeCell ref="EO10:EX10"/>
    <mergeCell ref="DA10:DH10"/>
    <mergeCell ref="DI10:DP10"/>
    <mergeCell ref="AE11:AS11"/>
    <mergeCell ref="EO8:EX9"/>
    <mergeCell ref="AE5:DT5"/>
    <mergeCell ref="BK8:BS9"/>
    <mergeCell ref="BT8:CA9"/>
    <mergeCell ref="DI9:DP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3:D30"/>
  <sheetViews>
    <sheetView view="pageBreakPreview" zoomScale="90" zoomScaleSheetLayoutView="90" zoomScalePageLayoutView="0" workbookViewId="0" topLeftCell="A8">
      <selection activeCell="CC19" sqref="CC19"/>
    </sheetView>
  </sheetViews>
  <sheetFormatPr defaultColWidth="0.85546875" defaultRowHeight="15"/>
  <cols>
    <col min="1" max="1" width="6.00390625" style="40" customWidth="1"/>
    <col min="2" max="2" width="35.28125" style="40" customWidth="1"/>
    <col min="3" max="3" width="32.8515625" style="40" customWidth="1"/>
    <col min="4" max="4" width="39.28125" style="40" customWidth="1"/>
    <col min="5" max="16384" width="0.85546875" style="40" customWidth="1"/>
  </cols>
  <sheetData>
    <row r="1" s="43" customFormat="1" ht="15.75" hidden="1"/>
    <row r="2" s="43" customFormat="1" ht="15.75" hidden="1"/>
    <row r="3" spans="1:3" s="43" customFormat="1" ht="63" customHeight="1">
      <c r="A3" s="221" t="s">
        <v>174</v>
      </c>
      <c r="B3" s="221"/>
      <c r="C3" s="221"/>
    </row>
    <row r="4" s="43" customFormat="1" ht="15.75" customHeight="1"/>
    <row r="5" spans="1:3" s="43" customFormat="1" ht="15.75">
      <c r="A5" s="272" t="s">
        <v>171</v>
      </c>
      <c r="B5" s="272"/>
      <c r="C5" s="272"/>
    </row>
    <row r="6" spans="1:3" s="43" customFormat="1" ht="13.5" customHeight="1">
      <c r="A6" s="394" t="s">
        <v>115</v>
      </c>
      <c r="B6" s="394"/>
      <c r="C6" s="394"/>
    </row>
    <row r="7" ht="13.5" customHeight="1" thickBot="1"/>
    <row r="8" spans="1:4" s="62" customFormat="1" ht="30.75" customHeight="1" thickBot="1">
      <c r="A8" s="95" t="s">
        <v>49</v>
      </c>
      <c r="B8" s="96" t="s">
        <v>50</v>
      </c>
      <c r="C8" s="97" t="s">
        <v>27</v>
      </c>
      <c r="D8" s="94" t="s">
        <v>51</v>
      </c>
    </row>
    <row r="9" spans="1:4" s="45" customFormat="1" ht="69.75" customHeight="1">
      <c r="A9" s="143">
        <v>1</v>
      </c>
      <c r="B9" s="144" t="s">
        <v>114</v>
      </c>
      <c r="C9" s="142">
        <v>262</v>
      </c>
      <c r="D9" s="395" t="s">
        <v>166</v>
      </c>
    </row>
    <row r="10" spans="1:4" s="45" customFormat="1" ht="9" customHeight="1">
      <c r="A10" s="390" t="s">
        <v>52</v>
      </c>
      <c r="B10" s="392" t="s">
        <v>113</v>
      </c>
      <c r="C10" s="397">
        <v>0</v>
      </c>
      <c r="D10" s="401"/>
    </row>
    <row r="11" spans="1:4" s="45" customFormat="1" ht="15.75" customHeight="1">
      <c r="A11" s="391"/>
      <c r="B11" s="393"/>
      <c r="C11" s="398"/>
      <c r="D11" s="401"/>
    </row>
    <row r="12" spans="1:4" s="45" customFormat="1" ht="11.25" customHeight="1">
      <c r="A12" s="390" t="s">
        <v>112</v>
      </c>
      <c r="B12" s="392" t="s">
        <v>111</v>
      </c>
      <c r="C12" s="397">
        <v>0</v>
      </c>
      <c r="D12" s="401"/>
    </row>
    <row r="13" spans="1:4" s="45" customFormat="1" ht="12" customHeight="1">
      <c r="A13" s="391"/>
      <c r="B13" s="393"/>
      <c r="C13" s="398"/>
      <c r="D13" s="401"/>
    </row>
    <row r="14" spans="1:4" s="45" customFormat="1" ht="13.5" customHeight="1">
      <c r="A14" s="390" t="s">
        <v>110</v>
      </c>
      <c r="B14" s="392" t="s">
        <v>109</v>
      </c>
      <c r="C14" s="397">
        <v>140</v>
      </c>
      <c r="D14" s="401"/>
    </row>
    <row r="15" spans="1:4" s="45" customFormat="1" ht="10.5" customHeight="1">
      <c r="A15" s="391"/>
      <c r="B15" s="393"/>
      <c r="C15" s="398"/>
      <c r="D15" s="401"/>
    </row>
    <row r="16" spans="1:4" s="45" customFormat="1" ht="9" customHeight="1">
      <c r="A16" s="390" t="s">
        <v>108</v>
      </c>
      <c r="B16" s="392" t="s">
        <v>107</v>
      </c>
      <c r="C16" s="397">
        <v>122</v>
      </c>
      <c r="D16" s="401"/>
    </row>
    <row r="17" spans="1:4" s="45" customFormat="1" ht="10.5" customHeight="1">
      <c r="A17" s="391"/>
      <c r="B17" s="393"/>
      <c r="C17" s="398"/>
      <c r="D17" s="396"/>
    </row>
    <row r="18" spans="1:4" s="45" customFormat="1" ht="36.75" customHeight="1">
      <c r="A18" s="390" t="s">
        <v>53</v>
      </c>
      <c r="B18" s="392" t="s">
        <v>106</v>
      </c>
      <c r="C18" s="403">
        <v>0.00061</v>
      </c>
      <c r="D18" s="402" t="s">
        <v>170</v>
      </c>
    </row>
    <row r="19" spans="1:4" s="45" customFormat="1" ht="47.25" customHeight="1">
      <c r="A19" s="391"/>
      <c r="B19" s="393"/>
      <c r="C19" s="404"/>
      <c r="D19" s="402"/>
    </row>
    <row r="20" spans="1:4" s="45" customFormat="1" ht="61.5" customHeight="1">
      <c r="A20" s="390" t="s">
        <v>54</v>
      </c>
      <c r="B20" s="392" t="s">
        <v>105</v>
      </c>
      <c r="C20" s="403">
        <v>0.0076</v>
      </c>
      <c r="D20" s="395" t="s">
        <v>167</v>
      </c>
    </row>
    <row r="21" spans="1:4" s="45" customFormat="1" ht="15.75" customHeight="1">
      <c r="A21" s="391"/>
      <c r="B21" s="393"/>
      <c r="C21" s="404"/>
      <c r="D21" s="396"/>
    </row>
    <row r="22" spans="1:4" s="45" customFormat="1" ht="73.5" customHeight="1">
      <c r="A22" s="390" t="s">
        <v>55</v>
      </c>
      <c r="B22" s="392" t="s">
        <v>104</v>
      </c>
      <c r="C22" s="405">
        <v>0</v>
      </c>
      <c r="D22" s="402" t="s">
        <v>169</v>
      </c>
    </row>
    <row r="23" spans="1:4" s="45" customFormat="1" ht="15.75" customHeight="1">
      <c r="A23" s="391"/>
      <c r="B23" s="393"/>
      <c r="C23" s="406"/>
      <c r="D23" s="402"/>
    </row>
    <row r="24" spans="1:4" s="45" customFormat="1" ht="56.25" customHeight="1">
      <c r="A24" s="390" t="s">
        <v>59</v>
      </c>
      <c r="B24" s="392" t="s">
        <v>103</v>
      </c>
      <c r="C24" s="407">
        <v>0</v>
      </c>
      <c r="D24" s="395" t="s">
        <v>168</v>
      </c>
    </row>
    <row r="25" spans="1:4" s="45" customFormat="1" ht="15.75" customHeight="1" thickBot="1">
      <c r="A25" s="399"/>
      <c r="B25" s="400"/>
      <c r="C25" s="408"/>
      <c r="D25" s="396"/>
    </row>
    <row r="26" spans="1:3" s="45" customFormat="1" ht="16.5" customHeight="1">
      <c r="A26" s="61"/>
      <c r="B26" s="60"/>
      <c r="C26" s="59"/>
    </row>
    <row r="27" spans="1:3" s="45" customFormat="1" ht="16.5" customHeight="1">
      <c r="A27" s="61"/>
      <c r="B27" s="60"/>
      <c r="C27" s="59"/>
    </row>
    <row r="28" spans="1:3" s="45" customFormat="1" ht="16.5" customHeight="1">
      <c r="A28" s="61"/>
      <c r="B28" s="60"/>
      <c r="C28" s="59"/>
    </row>
    <row r="29" spans="1:3" s="43" customFormat="1" ht="15.75">
      <c r="A29" s="293" t="s">
        <v>279</v>
      </c>
      <c r="B29" s="293"/>
      <c r="C29" s="293"/>
    </row>
    <row r="30" spans="1:3" s="41" customFormat="1" ht="13.5" customHeight="1">
      <c r="A30" s="294" t="s">
        <v>280</v>
      </c>
      <c r="B30" s="294"/>
      <c r="C30" s="294"/>
    </row>
    <row r="31" ht="3" customHeight="1"/>
  </sheetData>
  <sheetProtection/>
  <mergeCells count="34">
    <mergeCell ref="D9:D17"/>
    <mergeCell ref="D18:D19"/>
    <mergeCell ref="D20:D21"/>
    <mergeCell ref="D22:D23"/>
    <mergeCell ref="A29:C29"/>
    <mergeCell ref="C18:C19"/>
    <mergeCell ref="C20:C21"/>
    <mergeCell ref="C22:C23"/>
    <mergeCell ref="C24:C25"/>
    <mergeCell ref="C14:C15"/>
    <mergeCell ref="C10:C11"/>
    <mergeCell ref="C12:C13"/>
    <mergeCell ref="C16:C17"/>
    <mergeCell ref="A24:A25"/>
    <mergeCell ref="B24:B25"/>
    <mergeCell ref="A16:A17"/>
    <mergeCell ref="B16:B17"/>
    <mergeCell ref="A14:A15"/>
    <mergeCell ref="B14:B15"/>
    <mergeCell ref="D24:D25"/>
    <mergeCell ref="A30:C30"/>
    <mergeCell ref="B18:B19"/>
    <mergeCell ref="B20:B21"/>
    <mergeCell ref="A22:A23"/>
    <mergeCell ref="B22:B23"/>
    <mergeCell ref="A20:A21"/>
    <mergeCell ref="A3:C3"/>
    <mergeCell ref="A18:A19"/>
    <mergeCell ref="B10:B11"/>
    <mergeCell ref="B12:B13"/>
    <mergeCell ref="A12:A13"/>
    <mergeCell ref="A10:A11"/>
    <mergeCell ref="A5:C5"/>
    <mergeCell ref="A6:C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K29"/>
  <sheetViews>
    <sheetView view="pageBreakPreview" zoomScale="90" zoomScaleSheetLayoutView="90" zoomScalePageLayoutView="0" workbookViewId="0" topLeftCell="A1">
      <selection activeCell="B3" sqref="B3:BK3"/>
    </sheetView>
  </sheetViews>
  <sheetFormatPr defaultColWidth="0.85546875" defaultRowHeight="15"/>
  <cols>
    <col min="1" max="61" width="0.85546875" style="7" customWidth="1"/>
    <col min="62" max="62" width="39.7109375" style="7" customWidth="1"/>
    <col min="63" max="63" width="40.28125" style="7" customWidth="1"/>
    <col min="64" max="16384" width="0.85546875" style="7" customWidth="1"/>
  </cols>
  <sheetData>
    <row r="1" s="2" customFormat="1" ht="6" customHeight="1"/>
    <row r="2" spans="1:63" s="3" customFormat="1" ht="15.7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</row>
    <row r="3" spans="2:63" s="38" customFormat="1" ht="15.75">
      <c r="B3" s="173" t="s">
        <v>320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</row>
    <row r="4" spans="2:63" s="38" customFormat="1" ht="21.75" customHeight="1">
      <c r="B4" s="176" t="s">
        <v>65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</row>
    <row r="5" s="2" customFormat="1" ht="15" customHeight="1">
      <c r="AR5" s="4"/>
    </row>
    <row r="6" spans="1:63" s="2" customFormat="1" ht="45.75" customHeight="1" thickBot="1">
      <c r="A6" s="171" t="s">
        <v>1</v>
      </c>
      <c r="B6" s="171"/>
      <c r="C6" s="171"/>
      <c r="D6" s="171"/>
      <c r="E6" s="171"/>
      <c r="F6" s="171"/>
      <c r="G6" s="171"/>
      <c r="H6" s="171" t="s">
        <v>2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39" t="s">
        <v>3</v>
      </c>
      <c r="BK6" s="140" t="s">
        <v>4</v>
      </c>
    </row>
    <row r="7" spans="1:63" s="2" customFormat="1" ht="15.75" thickBot="1">
      <c r="A7" s="177">
        <v>1</v>
      </c>
      <c r="B7" s="178"/>
      <c r="C7" s="178"/>
      <c r="D7" s="178"/>
      <c r="E7" s="178"/>
      <c r="F7" s="178"/>
      <c r="G7" s="178"/>
      <c r="H7" s="178">
        <v>2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38">
        <v>3</v>
      </c>
      <c r="BK7" s="138">
        <v>4</v>
      </c>
    </row>
    <row r="8" spans="1:63" s="2" customFormat="1" ht="15">
      <c r="A8" s="179">
        <v>1</v>
      </c>
      <c r="B8" s="179"/>
      <c r="C8" s="179"/>
      <c r="D8" s="179"/>
      <c r="E8" s="179"/>
      <c r="F8" s="179"/>
      <c r="G8" s="179"/>
      <c r="H8" s="180" t="s">
        <v>5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34">
        <v>0</v>
      </c>
      <c r="BK8" s="134">
        <v>258</v>
      </c>
    </row>
    <row r="9" spans="1:63" s="2" customFormat="1" ht="15">
      <c r="A9" s="174">
        <v>2</v>
      </c>
      <c r="B9" s="174"/>
      <c r="C9" s="174"/>
      <c r="D9" s="174"/>
      <c r="E9" s="174"/>
      <c r="F9" s="174"/>
      <c r="G9" s="174"/>
      <c r="H9" s="175" t="s">
        <v>6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33">
        <v>0.38</v>
      </c>
      <c r="BK9" s="134">
        <v>254</v>
      </c>
    </row>
    <row r="10" spans="1:63" s="2" customFormat="1" ht="15">
      <c r="A10" s="174">
        <v>4</v>
      </c>
      <c r="B10" s="174"/>
      <c r="C10" s="174"/>
      <c r="D10" s="174"/>
      <c r="E10" s="174"/>
      <c r="F10" s="174"/>
      <c r="G10" s="174"/>
      <c r="H10" s="175" t="s">
        <v>7</v>
      </c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33">
        <v>0</v>
      </c>
      <c r="BK10" s="134">
        <v>253</v>
      </c>
    </row>
    <row r="11" spans="1:63" s="2" customFormat="1" ht="15">
      <c r="A11" s="174">
        <v>6</v>
      </c>
      <c r="B11" s="174"/>
      <c r="C11" s="174"/>
      <c r="D11" s="174"/>
      <c r="E11" s="174"/>
      <c r="F11" s="174"/>
      <c r="G11" s="174"/>
      <c r="H11" s="175" t="s">
        <v>8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37">
        <v>0.02</v>
      </c>
      <c r="BK11" s="134">
        <v>253</v>
      </c>
    </row>
    <row r="12" spans="1:63" s="2" customFormat="1" ht="15">
      <c r="A12" s="174">
        <v>7</v>
      </c>
      <c r="B12" s="174"/>
      <c r="C12" s="174"/>
      <c r="D12" s="174"/>
      <c r="E12" s="174"/>
      <c r="F12" s="174"/>
      <c r="G12" s="174"/>
      <c r="H12" s="175" t="s">
        <v>9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37">
        <v>0</v>
      </c>
      <c r="BK12" s="134">
        <v>252</v>
      </c>
    </row>
    <row r="13" spans="1:63" s="2" customFormat="1" ht="15">
      <c r="A13" s="174">
        <v>8</v>
      </c>
      <c r="B13" s="174"/>
      <c r="C13" s="174"/>
      <c r="D13" s="174"/>
      <c r="E13" s="174"/>
      <c r="F13" s="174"/>
      <c r="G13" s="174"/>
      <c r="H13" s="175" t="s">
        <v>10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37">
        <v>0.08</v>
      </c>
      <c r="BK13" s="134">
        <v>252</v>
      </c>
    </row>
    <row r="14" spans="1:63" s="2" customFormat="1" ht="15">
      <c r="A14" s="174">
        <v>9</v>
      </c>
      <c r="B14" s="174"/>
      <c r="C14" s="174"/>
      <c r="D14" s="174"/>
      <c r="E14" s="174"/>
      <c r="F14" s="174"/>
      <c r="G14" s="174"/>
      <c r="H14" s="175" t="s">
        <v>11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37">
        <v>0</v>
      </c>
      <c r="BK14" s="134">
        <v>252</v>
      </c>
    </row>
    <row r="15" spans="1:63" s="2" customFormat="1" ht="15">
      <c r="A15" s="174">
        <v>10</v>
      </c>
      <c r="B15" s="174"/>
      <c r="C15" s="174"/>
      <c r="D15" s="174"/>
      <c r="E15" s="174"/>
      <c r="F15" s="174"/>
      <c r="G15" s="174"/>
      <c r="H15" s="175" t="s">
        <v>12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37">
        <v>0.48</v>
      </c>
      <c r="BK15" s="134">
        <v>252</v>
      </c>
    </row>
    <row r="16" spans="1:63" s="2" customFormat="1" ht="15">
      <c r="A16" s="174">
        <v>11</v>
      </c>
      <c r="B16" s="174"/>
      <c r="C16" s="174"/>
      <c r="D16" s="174"/>
      <c r="E16" s="174"/>
      <c r="F16" s="174"/>
      <c r="G16" s="174"/>
      <c r="H16" s="175" t="s">
        <v>13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37">
        <v>0</v>
      </c>
      <c r="BK16" s="134">
        <v>258</v>
      </c>
    </row>
    <row r="17" spans="1:63" s="2" customFormat="1" ht="15">
      <c r="A17" s="174">
        <v>12</v>
      </c>
      <c r="B17" s="174"/>
      <c r="C17" s="174"/>
      <c r="D17" s="174"/>
      <c r="E17" s="174"/>
      <c r="F17" s="174"/>
      <c r="G17" s="174"/>
      <c r="H17" s="175" t="s">
        <v>14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37">
        <v>0</v>
      </c>
      <c r="BK17" s="134">
        <v>262</v>
      </c>
    </row>
    <row r="18" spans="1:63" s="2" customFormat="1" ht="15">
      <c r="A18" s="174">
        <v>13</v>
      </c>
      <c r="B18" s="174"/>
      <c r="C18" s="174"/>
      <c r="D18" s="174"/>
      <c r="E18" s="174"/>
      <c r="F18" s="174"/>
      <c r="G18" s="174"/>
      <c r="H18" s="175" t="s">
        <v>15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37">
        <v>0</v>
      </c>
      <c r="BK18" s="134">
        <v>262</v>
      </c>
    </row>
    <row r="19" spans="1:63" s="2" customFormat="1" ht="15">
      <c r="A19" s="174">
        <v>15</v>
      </c>
      <c r="B19" s="174"/>
      <c r="C19" s="174"/>
      <c r="D19" s="174"/>
      <c r="E19" s="174"/>
      <c r="F19" s="174"/>
      <c r="G19" s="174"/>
      <c r="H19" s="175" t="s">
        <v>16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33">
        <v>0</v>
      </c>
      <c r="BK19" s="134">
        <v>261</v>
      </c>
    </row>
    <row r="20" spans="1:63" s="2" customFormat="1" ht="15">
      <c r="A20" s="183"/>
      <c r="B20" s="184"/>
      <c r="C20" s="184"/>
      <c r="D20" s="184"/>
      <c r="E20" s="184"/>
      <c r="F20" s="184"/>
      <c r="G20" s="185"/>
      <c r="H20" s="186" t="s">
        <v>205</v>
      </c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8"/>
      <c r="BJ20" s="135">
        <f>SUM(BJ8:BJ19)</f>
        <v>0.96</v>
      </c>
      <c r="BK20" s="136">
        <f>MAX(BK8:BK19)</f>
        <v>262</v>
      </c>
    </row>
    <row r="21" spans="1:63" s="2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120"/>
    </row>
    <row r="22" s="39" customFormat="1" ht="18.75" customHeight="1"/>
    <row r="23" spans="12:63" s="2" customFormat="1" ht="13.5" customHeight="1">
      <c r="L23" s="181" t="s">
        <v>274</v>
      </c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32" t="s">
        <v>277</v>
      </c>
    </row>
    <row r="24" spans="12:63" s="2" customFormat="1" ht="13.5" customHeight="1">
      <c r="L24" s="182" t="s">
        <v>278</v>
      </c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29" t="s">
        <v>57</v>
      </c>
    </row>
    <row r="25" s="2" customFormat="1" ht="15"/>
    <row r="26" s="2" customFormat="1" ht="15"/>
    <row r="27" s="1" customFormat="1" ht="12"/>
    <row r="28" spans="1:22" s="2" customFormat="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="2" customFormat="1" ht="15.75" customHeight="1">
      <c r="F29" s="1" t="s">
        <v>20</v>
      </c>
    </row>
  </sheetData>
  <sheetProtection/>
  <mergeCells count="35">
    <mergeCell ref="L23:BJ23"/>
    <mergeCell ref="L24:BJ24"/>
    <mergeCell ref="A19:G19"/>
    <mergeCell ref="H19:BI19"/>
    <mergeCell ref="A20:G20"/>
    <mergeCell ref="H20:BI20"/>
    <mergeCell ref="A17:G17"/>
    <mergeCell ref="H17:BI17"/>
    <mergeCell ref="A18:G18"/>
    <mergeCell ref="H18:BI18"/>
    <mergeCell ref="A15:G15"/>
    <mergeCell ref="H15:BI15"/>
    <mergeCell ref="A16:G16"/>
    <mergeCell ref="H16:BI16"/>
    <mergeCell ref="A13:G13"/>
    <mergeCell ref="H13:BI13"/>
    <mergeCell ref="A14:G14"/>
    <mergeCell ref="H14:BI14"/>
    <mergeCell ref="A11:G11"/>
    <mergeCell ref="H11:BI11"/>
    <mergeCell ref="A12:G12"/>
    <mergeCell ref="H12:BI12"/>
    <mergeCell ref="A10:G10"/>
    <mergeCell ref="H10:BI10"/>
    <mergeCell ref="A7:G7"/>
    <mergeCell ref="H7:BI7"/>
    <mergeCell ref="A8:G8"/>
    <mergeCell ref="H8:BI8"/>
    <mergeCell ref="A6:G6"/>
    <mergeCell ref="H6:BI6"/>
    <mergeCell ref="A2:BK2"/>
    <mergeCell ref="B3:BK3"/>
    <mergeCell ref="A9:G9"/>
    <mergeCell ref="H9:BI9"/>
    <mergeCell ref="B4:BK4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X20"/>
  <sheetViews>
    <sheetView zoomScalePageLayoutView="0" workbookViewId="0" topLeftCell="A1">
      <selection activeCell="BM24" sqref="BK24:BM24"/>
    </sheetView>
  </sheetViews>
  <sheetFormatPr defaultColWidth="0.85546875" defaultRowHeight="15"/>
  <cols>
    <col min="1" max="38" width="0.85546875" style="7" customWidth="1"/>
    <col min="39" max="39" width="2.00390625" style="7" customWidth="1"/>
    <col min="40" max="16384" width="0.85546875" style="7" customWidth="1"/>
  </cols>
  <sheetData>
    <row r="1" s="2" customFormat="1" ht="15">
      <c r="DX1" s="4"/>
    </row>
    <row r="2" s="2" customFormat="1" ht="15">
      <c r="DX2" s="4"/>
    </row>
    <row r="3" spans="1:128" s="3" customFormat="1" ht="15.75">
      <c r="A3" s="172" t="s">
        <v>21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</row>
    <row r="4" spans="1:128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190" t="s">
        <v>65</v>
      </c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A5" s="191" t="s">
        <v>22</v>
      </c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="2" customFormat="1" ht="15"/>
    <row r="7" spans="1:128" s="2" customFormat="1" ht="15">
      <c r="A7" s="9"/>
      <c r="B7" s="10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92" t="s">
        <v>283</v>
      </c>
      <c r="AO7" s="192"/>
      <c r="AP7" s="192"/>
      <c r="AQ7" s="192"/>
      <c r="AR7" s="192"/>
      <c r="AS7" s="192"/>
      <c r="AT7" s="192"/>
      <c r="AU7" s="192"/>
      <c r="AV7" s="10" t="s">
        <v>24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1"/>
      <c r="CU7" s="12"/>
      <c r="CV7" s="193">
        <v>262</v>
      </c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3"/>
    </row>
    <row r="8" spans="1:128" s="2" customFormat="1" ht="1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5"/>
      <c r="CU8" s="16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7"/>
    </row>
    <row r="9" spans="1:128" s="2" customFormat="1" ht="16.5">
      <c r="A9" s="18"/>
      <c r="B9" s="19" t="s">
        <v>25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18"/>
      <c r="CV9" s="189">
        <v>0.96</v>
      </c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21"/>
    </row>
    <row r="10" spans="1:128" s="2" customFormat="1" ht="16.5">
      <c r="A10" s="18"/>
      <c r="B10" s="19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  <c r="CU10" s="18"/>
      <c r="CV10" s="196">
        <f>CV9/CV7</f>
        <v>0.00366412213740458</v>
      </c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21"/>
    </row>
    <row r="11" spans="2:127" s="2" customFormat="1" ht="15">
      <c r="B11" s="121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</row>
    <row r="13" spans="1:128" ht="15">
      <c r="A13" s="197" t="s">
        <v>274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C13" s="198" t="s">
        <v>277</v>
      </c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</row>
    <row r="14" spans="1:128" ht="15">
      <c r="A14" s="199" t="s">
        <v>17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D14" s="199" t="s">
        <v>19</v>
      </c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C14" s="199" t="s">
        <v>18</v>
      </c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</row>
    <row r="20" spans="37:38" ht="15">
      <c r="AK20" s="195"/>
      <c r="AL20" s="195"/>
    </row>
  </sheetData>
  <sheetProtection/>
  <mergeCells count="14">
    <mergeCell ref="AK20:AL20"/>
    <mergeCell ref="CV10:DW10"/>
    <mergeCell ref="A13:BB13"/>
    <mergeCell ref="BD13:DA13"/>
    <mergeCell ref="DC13:DX13"/>
    <mergeCell ref="A14:BB14"/>
    <mergeCell ref="BD14:DA14"/>
    <mergeCell ref="DC14:DX14"/>
    <mergeCell ref="CV9:DW9"/>
    <mergeCell ref="A3:DX3"/>
    <mergeCell ref="AA4:CX4"/>
    <mergeCell ref="AA5:CX5"/>
    <mergeCell ref="AN7:AU7"/>
    <mergeCell ref="CV7:DW8"/>
  </mergeCells>
  <printOptions/>
  <pageMargins left="1.1023622047244095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F16"/>
  <sheetViews>
    <sheetView view="pageBreakPreview" zoomScaleSheetLayoutView="100" zoomScalePageLayoutView="0" workbookViewId="0" topLeftCell="A1">
      <selection activeCell="BM24" sqref="BK24:BM24"/>
    </sheetView>
  </sheetViews>
  <sheetFormatPr defaultColWidth="0.85546875" defaultRowHeight="15"/>
  <cols>
    <col min="1" max="56" width="0.85546875" style="40" customWidth="1"/>
    <col min="57" max="57" width="40.8515625" style="40" customWidth="1"/>
    <col min="58" max="16384" width="0.85546875" style="40" customWidth="1"/>
  </cols>
  <sheetData>
    <row r="1" s="43" customFormat="1" ht="15.75"/>
    <row r="2" spans="1:57" s="43" customFormat="1" ht="46.5" customHeight="1">
      <c r="A2" s="221" t="s">
        <v>181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</row>
    <row r="3" spans="6:57" ht="15.75">
      <c r="F3" s="202" t="s">
        <v>186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</row>
    <row r="4" spans="6:57" s="63" customFormat="1" ht="15" customHeight="1">
      <c r="F4" s="222" t="s">
        <v>115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</row>
    <row r="6" spans="1:57" s="61" customFormat="1" ht="31.5" customHeight="1">
      <c r="A6" s="223" t="s">
        <v>49</v>
      </c>
      <c r="B6" s="224"/>
      <c r="C6" s="224"/>
      <c r="D6" s="224"/>
      <c r="E6" s="224"/>
      <c r="F6" s="224"/>
      <c r="G6" s="224"/>
      <c r="H6" s="225" t="s">
        <v>50</v>
      </c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7"/>
      <c r="BE6" s="141" t="s">
        <v>51</v>
      </c>
    </row>
    <row r="7" spans="1:57" s="45" customFormat="1" ht="31.5" customHeight="1">
      <c r="A7" s="209" t="s">
        <v>88</v>
      </c>
      <c r="B7" s="210"/>
      <c r="C7" s="210"/>
      <c r="D7" s="210"/>
      <c r="E7" s="210"/>
      <c r="F7" s="210"/>
      <c r="G7" s="211"/>
      <c r="H7" s="215" t="s">
        <v>182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7"/>
      <c r="BE7" s="229">
        <v>262</v>
      </c>
    </row>
    <row r="8" spans="1:57" s="45" customFormat="1" ht="28.5" customHeight="1">
      <c r="A8" s="212"/>
      <c r="B8" s="213"/>
      <c r="C8" s="213"/>
      <c r="D8" s="213"/>
      <c r="E8" s="213"/>
      <c r="F8" s="213"/>
      <c r="G8" s="214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20"/>
      <c r="BE8" s="230"/>
    </row>
    <row r="9" spans="1:108" s="45" customFormat="1" ht="43.5" customHeight="1">
      <c r="A9" s="209" t="s">
        <v>53</v>
      </c>
      <c r="B9" s="210"/>
      <c r="C9" s="210"/>
      <c r="D9" s="210"/>
      <c r="E9" s="210"/>
      <c r="F9" s="210"/>
      <c r="G9" s="211"/>
      <c r="H9" s="203" t="s">
        <v>183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5"/>
      <c r="BE9" s="231">
        <v>0.00061</v>
      </c>
      <c r="BI9" s="200" t="s">
        <v>184</v>
      </c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</row>
    <row r="10" spans="1:108" s="45" customFormat="1" ht="9" customHeight="1">
      <c r="A10" s="212"/>
      <c r="B10" s="213"/>
      <c r="C10" s="213"/>
      <c r="D10" s="213"/>
      <c r="E10" s="213"/>
      <c r="F10" s="213"/>
      <c r="G10" s="214"/>
      <c r="H10" s="206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8"/>
      <c r="BE10" s="232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</row>
    <row r="11" spans="1:110" s="45" customFormat="1" ht="46.5" customHeight="1">
      <c r="A11" s="209" t="s">
        <v>54</v>
      </c>
      <c r="B11" s="210"/>
      <c r="C11" s="210"/>
      <c r="D11" s="210"/>
      <c r="E11" s="210"/>
      <c r="F11" s="210"/>
      <c r="G11" s="211"/>
      <c r="H11" s="203" t="s">
        <v>105</v>
      </c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5"/>
      <c r="BE11" s="231">
        <v>0.0076</v>
      </c>
      <c r="BK11" s="215" t="s">
        <v>185</v>
      </c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7"/>
    </row>
    <row r="12" spans="1:57" s="45" customFormat="1" ht="15">
      <c r="A12" s="212"/>
      <c r="B12" s="213"/>
      <c r="C12" s="213"/>
      <c r="D12" s="213"/>
      <c r="E12" s="213"/>
      <c r="F12" s="213"/>
      <c r="G12" s="214"/>
      <c r="H12" s="206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8"/>
      <c r="BE12" s="232"/>
    </row>
    <row r="13" spans="1:57" s="45" customFormat="1" ht="15">
      <c r="A13" s="123"/>
      <c r="B13" s="123"/>
      <c r="C13" s="123"/>
      <c r="D13" s="123"/>
      <c r="E13" s="123"/>
      <c r="F13" s="123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5"/>
    </row>
    <row r="15" spans="1:57" s="43" customFormat="1" ht="15.75">
      <c r="A15" s="202" t="s">
        <v>274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 t="s">
        <v>275</v>
      </c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</row>
    <row r="16" spans="1:57" s="41" customFormat="1" ht="13.5" customHeight="1">
      <c r="A16" s="228" t="s">
        <v>56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 t="s">
        <v>276</v>
      </c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</row>
    <row r="17" ht="3" customHeight="1"/>
  </sheetData>
  <sheetProtection/>
  <mergeCells count="20">
    <mergeCell ref="A2:BE2"/>
    <mergeCell ref="F3:BE3"/>
    <mergeCell ref="F4:BE4"/>
    <mergeCell ref="A6:G6"/>
    <mergeCell ref="H6:BD6"/>
    <mergeCell ref="A16:AK16"/>
    <mergeCell ref="AL16:BE16"/>
    <mergeCell ref="BE7:BE8"/>
    <mergeCell ref="BE9:BE10"/>
    <mergeCell ref="BE11:BE12"/>
    <mergeCell ref="BI9:DD10"/>
    <mergeCell ref="A15:AK15"/>
    <mergeCell ref="AL15:BE15"/>
    <mergeCell ref="H11:BD12"/>
    <mergeCell ref="A7:G8"/>
    <mergeCell ref="A9:G10"/>
    <mergeCell ref="BK11:DF11"/>
    <mergeCell ref="H7:BD8"/>
    <mergeCell ref="H9:BD10"/>
    <mergeCell ref="A11:G12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1">
      <selection activeCell="EU13" sqref="EU13"/>
    </sheetView>
  </sheetViews>
  <sheetFormatPr defaultColWidth="0.85546875" defaultRowHeight="15"/>
  <cols>
    <col min="1" max="16384" width="0.85546875" style="40" customWidth="1"/>
  </cols>
  <sheetData>
    <row r="1" s="43" customFormat="1" ht="15.75">
      <c r="CZ1" s="116"/>
    </row>
    <row r="2" s="43" customFormat="1" ht="15.75"/>
    <row r="3" spans="1:104" s="43" customFormat="1" ht="31.5" customHeight="1">
      <c r="A3" s="221" t="s">
        <v>219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</row>
    <row r="4" spans="1:104" s="43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6:99" ht="15.75">
      <c r="F5" s="272" t="s">
        <v>171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</row>
    <row r="6" spans="6:99" s="63" customFormat="1" ht="15" customHeight="1">
      <c r="F6" s="228" t="s">
        <v>220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</row>
    <row r="8" spans="1:104" s="61" customFormat="1" ht="117" customHeight="1">
      <c r="A8" s="223" t="s">
        <v>49</v>
      </c>
      <c r="B8" s="224"/>
      <c r="C8" s="224"/>
      <c r="D8" s="224"/>
      <c r="E8" s="224"/>
      <c r="F8" s="224"/>
      <c r="G8" s="225" t="s">
        <v>221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7"/>
      <c r="BE8" s="225" t="s">
        <v>222</v>
      </c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7"/>
      <c r="CC8" s="225" t="s">
        <v>223</v>
      </c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7"/>
    </row>
    <row r="9" spans="1:104" s="45" customFormat="1" ht="31.5" customHeight="1">
      <c r="A9" s="259" t="s">
        <v>88</v>
      </c>
      <c r="B9" s="259"/>
      <c r="C9" s="259"/>
      <c r="D9" s="259"/>
      <c r="E9" s="259"/>
      <c r="F9" s="259"/>
      <c r="G9" s="150"/>
      <c r="H9" s="233" t="s">
        <v>224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4"/>
      <c r="BE9" s="260">
        <v>61.59</v>
      </c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</row>
    <row r="10" spans="1:104" s="45" customFormat="1" ht="46.5" customHeight="1">
      <c r="A10" s="259" t="s">
        <v>52</v>
      </c>
      <c r="B10" s="259"/>
      <c r="C10" s="259"/>
      <c r="D10" s="259"/>
      <c r="E10" s="259"/>
      <c r="F10" s="259"/>
      <c r="G10" s="150"/>
      <c r="H10" s="233" t="s">
        <v>225</v>
      </c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4"/>
      <c r="BE10" s="260">
        <v>61.49</v>
      </c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</row>
    <row r="11" spans="1:104" s="45" customFormat="1" ht="36" customHeight="1">
      <c r="A11" s="237" t="s">
        <v>53</v>
      </c>
      <c r="B11" s="238"/>
      <c r="C11" s="238"/>
      <c r="D11" s="238"/>
      <c r="E11" s="238"/>
      <c r="F11" s="239"/>
      <c r="G11" s="243"/>
      <c r="H11" s="245" t="s">
        <v>226</v>
      </c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6"/>
      <c r="BE11" s="269">
        <f>BE10/BE9</f>
        <v>0.9983763597986686</v>
      </c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1"/>
      <c r="CC11" s="262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4"/>
    </row>
    <row r="12" spans="1:104" s="45" customFormat="1" ht="24" customHeight="1">
      <c r="A12" s="240"/>
      <c r="B12" s="241"/>
      <c r="C12" s="241"/>
      <c r="D12" s="241"/>
      <c r="E12" s="241"/>
      <c r="F12" s="242"/>
      <c r="G12" s="244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5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7"/>
    </row>
    <row r="13" spans="1:104" s="45" customFormat="1" ht="87" customHeight="1">
      <c r="A13" s="237" t="s">
        <v>54</v>
      </c>
      <c r="B13" s="238"/>
      <c r="C13" s="238"/>
      <c r="D13" s="238"/>
      <c r="E13" s="238"/>
      <c r="F13" s="239"/>
      <c r="G13" s="243"/>
      <c r="H13" s="245" t="s">
        <v>227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6"/>
      <c r="BE13" s="249">
        <v>256</v>
      </c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1"/>
      <c r="CC13" s="262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4"/>
    </row>
    <row r="14" spans="1:104" s="45" customFormat="1" ht="15">
      <c r="A14" s="240"/>
      <c r="B14" s="241"/>
      <c r="C14" s="241"/>
      <c r="D14" s="241"/>
      <c r="E14" s="241"/>
      <c r="F14" s="242"/>
      <c r="G14" s="244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5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7"/>
    </row>
    <row r="15" spans="1:104" s="45" customFormat="1" ht="16.5" customHeight="1">
      <c r="A15" s="259" t="s">
        <v>55</v>
      </c>
      <c r="B15" s="259"/>
      <c r="C15" s="259"/>
      <c r="D15" s="259"/>
      <c r="E15" s="259"/>
      <c r="F15" s="259"/>
      <c r="G15" s="150"/>
      <c r="H15" s="233" t="s">
        <v>228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4"/>
      <c r="BE15" s="260">
        <v>183</v>
      </c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</row>
    <row r="16" spans="1:104" s="45" customFormat="1" ht="16.5" customHeight="1">
      <c r="A16" s="259" t="s">
        <v>59</v>
      </c>
      <c r="B16" s="259"/>
      <c r="C16" s="259"/>
      <c r="D16" s="259"/>
      <c r="E16" s="259"/>
      <c r="F16" s="259"/>
      <c r="G16" s="150"/>
      <c r="H16" s="233" t="s">
        <v>229</v>
      </c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4"/>
      <c r="BE16" s="260">
        <v>10</v>
      </c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</row>
    <row r="17" spans="1:104" s="45" customFormat="1" ht="26.25" customHeight="1">
      <c r="A17" s="237" t="s">
        <v>230</v>
      </c>
      <c r="B17" s="238"/>
      <c r="C17" s="238"/>
      <c r="D17" s="238"/>
      <c r="E17" s="238"/>
      <c r="F17" s="239"/>
      <c r="G17" s="243"/>
      <c r="H17" s="245" t="s">
        <v>231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6"/>
      <c r="BE17" s="249">
        <v>5</v>
      </c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1"/>
      <c r="CC17" s="252" t="s">
        <v>232</v>
      </c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4"/>
    </row>
    <row r="18" spans="1:104" s="45" customFormat="1" ht="18" customHeight="1">
      <c r="A18" s="240"/>
      <c r="B18" s="241"/>
      <c r="C18" s="241"/>
      <c r="D18" s="241"/>
      <c r="E18" s="241"/>
      <c r="F18" s="242"/>
      <c r="G18" s="244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5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7"/>
    </row>
    <row r="19" spans="1:104" s="45" customFormat="1" ht="26.25" customHeight="1">
      <c r="A19" s="237" t="s">
        <v>233</v>
      </c>
      <c r="B19" s="238"/>
      <c r="C19" s="238"/>
      <c r="D19" s="238"/>
      <c r="E19" s="238"/>
      <c r="F19" s="239"/>
      <c r="G19" s="243"/>
      <c r="H19" s="245" t="s">
        <v>234</v>
      </c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6"/>
      <c r="BE19" s="249">
        <v>7</v>
      </c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1"/>
      <c r="CC19" s="252" t="s">
        <v>232</v>
      </c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4"/>
    </row>
    <row r="20" spans="1:104" s="45" customFormat="1" ht="18" customHeight="1">
      <c r="A20" s="240"/>
      <c r="B20" s="241"/>
      <c r="C20" s="241"/>
      <c r="D20" s="241"/>
      <c r="E20" s="241"/>
      <c r="F20" s="242"/>
      <c r="G20" s="244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5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7"/>
    </row>
    <row r="21" spans="1:52" ht="3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</row>
    <row r="22" spans="1:104" s="47" customFormat="1" ht="38.25" customHeight="1">
      <c r="A22" s="235" t="s">
        <v>235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</row>
    <row r="23" spans="1:104" s="47" customFormat="1" ht="36" customHeight="1">
      <c r="A23" s="235" t="s">
        <v>236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</row>
    <row r="24" spans="1:104" s="47" customFormat="1" ht="24" customHeight="1">
      <c r="A24" s="235" t="s">
        <v>237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</row>
    <row r="25" spans="1:104" s="47" customFormat="1" ht="36" customHeight="1">
      <c r="A25" s="235" t="s">
        <v>238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</row>
    <row r="26" ht="3" customHeight="1"/>
  </sheetData>
  <sheetProtection/>
  <mergeCells count="51">
    <mergeCell ref="A3:CZ3"/>
    <mergeCell ref="F5:CU5"/>
    <mergeCell ref="F6:CU6"/>
    <mergeCell ref="A8:F8"/>
    <mergeCell ref="G8:BD8"/>
    <mergeCell ref="BE8:CB8"/>
    <mergeCell ref="CC8:CZ8"/>
    <mergeCell ref="A9:F9"/>
    <mergeCell ref="H9:BD9"/>
    <mergeCell ref="BE9:CB9"/>
    <mergeCell ref="CC9:CZ9"/>
    <mergeCell ref="A10:F10"/>
    <mergeCell ref="H10:BD10"/>
    <mergeCell ref="BE10:CB10"/>
    <mergeCell ref="CC10:CZ10"/>
    <mergeCell ref="A11:F12"/>
    <mergeCell ref="G11:G12"/>
    <mergeCell ref="H11:BD12"/>
    <mergeCell ref="BE11:CB11"/>
    <mergeCell ref="CC11:CZ12"/>
    <mergeCell ref="BE12:CB12"/>
    <mergeCell ref="A13:F14"/>
    <mergeCell ref="G13:G14"/>
    <mergeCell ref="H13:BD14"/>
    <mergeCell ref="BE13:CB13"/>
    <mergeCell ref="CC13:CZ14"/>
    <mergeCell ref="BE14:CB14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7:F18"/>
    <mergeCell ref="G17:G18"/>
    <mergeCell ref="H17:BD18"/>
    <mergeCell ref="BE17:CB17"/>
    <mergeCell ref="CC17:CZ18"/>
    <mergeCell ref="BE18:CB18"/>
    <mergeCell ref="A22:CZ22"/>
    <mergeCell ref="A23:CZ23"/>
    <mergeCell ref="A24:CZ24"/>
    <mergeCell ref="A25:CZ25"/>
    <mergeCell ref="A19:F20"/>
    <mergeCell ref="G19:G20"/>
    <mergeCell ref="H19:BD20"/>
    <mergeCell ref="BE19:CB19"/>
    <mergeCell ref="CC19:CZ20"/>
    <mergeCell ref="BE20:CB2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CZ16"/>
  <sheetViews>
    <sheetView tabSelected="1" zoomScalePageLayoutView="0" workbookViewId="0" topLeftCell="A1">
      <selection activeCell="DT14" sqref="DT14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38.25" customHeight="1">
      <c r="A2" s="275" t="s">
        <v>28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</row>
    <row r="3" spans="41:58" s="28" customFormat="1" ht="15.75">
      <c r="AO3" s="276" t="s">
        <v>319</v>
      </c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</row>
    <row r="4" spans="43:58" s="27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98" s="27" customFormat="1" ht="15.75">
      <c r="A5" s="277" t="s">
        <v>65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</row>
    <row r="6" spans="1:98" s="27" customFormat="1" ht="15.75">
      <c r="A6" s="278" t="s">
        <v>29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</row>
    <row r="8" spans="1:98" s="30" customFormat="1" ht="15">
      <c r="A8" s="279" t="s">
        <v>30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 t="s">
        <v>31</v>
      </c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</row>
    <row r="9" spans="1:98" s="30" customFormat="1" ht="15">
      <c r="A9" s="279">
        <v>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>
        <v>2</v>
      </c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</row>
    <row r="10" spans="1:98" ht="99" customHeight="1">
      <c r="A10" s="22"/>
      <c r="B10" s="281" t="s">
        <v>32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31"/>
      <c r="BU10" s="283">
        <v>2</v>
      </c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</row>
    <row r="11" spans="1:98" ht="108.75" customHeight="1">
      <c r="A11" s="22"/>
      <c r="B11" s="281" t="s">
        <v>33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31"/>
      <c r="BU11" s="283">
        <v>0</v>
      </c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</row>
    <row r="12" spans="1:98" ht="44.25" customHeight="1">
      <c r="A12" s="22"/>
      <c r="B12" s="281" t="s">
        <v>34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31"/>
      <c r="BU12" s="283">
        <v>1</v>
      </c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</row>
    <row r="13" spans="2:98" ht="44.25" customHeight="1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</row>
    <row r="15" spans="2:104" ht="15">
      <c r="B15" s="280" t="s">
        <v>274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108"/>
      <c r="BZ15" s="108"/>
      <c r="CA15" s="274" t="s">
        <v>277</v>
      </c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108"/>
      <c r="CX15" s="108"/>
      <c r="CY15" s="108"/>
      <c r="CZ15" s="108"/>
    </row>
    <row r="16" spans="2:104" ht="15">
      <c r="B16" s="7"/>
      <c r="C16" s="7"/>
      <c r="D16" s="7"/>
      <c r="E16" s="7"/>
      <c r="F16" s="7"/>
      <c r="G16" s="273" t="s">
        <v>17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6"/>
      <c r="AV16" s="273" t="s">
        <v>19</v>
      </c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109"/>
      <c r="BZ16" s="109"/>
      <c r="CA16" s="109"/>
      <c r="CB16" s="273" t="s">
        <v>18</v>
      </c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109"/>
      <c r="CX16" s="109"/>
      <c r="CY16" s="109"/>
      <c r="CZ16" s="109"/>
    </row>
  </sheetData>
  <sheetProtection/>
  <mergeCells count="20">
    <mergeCell ref="B15:AU15"/>
    <mergeCell ref="G16:AT16"/>
    <mergeCell ref="B12:BS12"/>
    <mergeCell ref="AV15:BX15"/>
    <mergeCell ref="BU9:CT9"/>
    <mergeCell ref="B10:BS10"/>
    <mergeCell ref="BU10:CT10"/>
    <mergeCell ref="B11:BS11"/>
    <mergeCell ref="BU11:CT11"/>
    <mergeCell ref="BU12:CT12"/>
    <mergeCell ref="AV16:BX16"/>
    <mergeCell ref="CB16:CV16"/>
    <mergeCell ref="CA15:CV15"/>
    <mergeCell ref="A2:CT2"/>
    <mergeCell ref="AO3:BF3"/>
    <mergeCell ref="A5:CT5"/>
    <mergeCell ref="A6:CT6"/>
    <mergeCell ref="A8:BT8"/>
    <mergeCell ref="BU8:CT8"/>
    <mergeCell ref="A9:BT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CZ18"/>
  <sheetViews>
    <sheetView view="pageBreakPreview" zoomScaleSheetLayoutView="100" zoomScalePageLayoutView="0" workbookViewId="0" topLeftCell="A1">
      <selection activeCell="DV15" sqref="DV15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284" t="s">
        <v>35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</row>
    <row r="3" spans="55:75" s="28" customFormat="1" ht="15.75">
      <c r="BC3" s="32" t="s">
        <v>36</v>
      </c>
      <c r="BD3" s="276" t="s">
        <v>318</v>
      </c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</row>
    <row r="4" s="27" customFormat="1" ht="15.75"/>
    <row r="5" spans="1:98" s="27" customFormat="1" ht="15.75">
      <c r="A5" s="277" t="s">
        <v>65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</row>
    <row r="6" spans="1:98" s="27" customFormat="1" ht="15.75">
      <c r="A6" s="285" t="s">
        <v>29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</row>
    <row r="9" spans="1:98" s="30" customFormat="1" ht="15">
      <c r="A9" s="279" t="s">
        <v>30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 t="s">
        <v>31</v>
      </c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</row>
    <row r="10" spans="1:98" s="30" customFormat="1" ht="15">
      <c r="A10" s="279">
        <v>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>
        <v>2</v>
      </c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</row>
    <row r="11" spans="1:98" ht="83.25" customHeight="1">
      <c r="A11" s="33"/>
      <c r="B11" s="281" t="s">
        <v>37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34"/>
      <c r="BR11" s="283">
        <v>1</v>
      </c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</row>
    <row r="12" spans="1:98" ht="107.25" customHeight="1">
      <c r="A12" s="33"/>
      <c r="B12" s="281" t="s">
        <v>38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34"/>
      <c r="BR12" s="283">
        <v>0</v>
      </c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</row>
    <row r="13" spans="1:98" ht="37.5" customHeight="1">
      <c r="A13" s="33"/>
      <c r="B13" s="281" t="s">
        <v>39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34"/>
      <c r="BR13" s="283">
        <v>1</v>
      </c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</row>
    <row r="14" spans="1:98" ht="37.5" customHeight="1">
      <c r="A14" s="30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30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</row>
    <row r="17" spans="2:104" ht="15">
      <c r="B17" s="280" t="s">
        <v>274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7"/>
      <c r="CF17" s="282" t="s">
        <v>277</v>
      </c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</row>
    <row r="18" spans="2:104" ht="15">
      <c r="B18" s="7"/>
      <c r="C18" s="7"/>
      <c r="D18" s="7"/>
      <c r="E18" s="7"/>
      <c r="F18" s="7"/>
      <c r="G18" s="273" t="s">
        <v>17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6"/>
      <c r="AV18" s="273" t="s">
        <v>19</v>
      </c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6"/>
      <c r="CF18" s="273" t="s">
        <v>18</v>
      </c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</row>
  </sheetData>
  <sheetProtection/>
  <mergeCells count="20">
    <mergeCell ref="BR13:CT13"/>
    <mergeCell ref="B17:AU17"/>
    <mergeCell ref="AV17:CD17"/>
    <mergeCell ref="CF17:CZ17"/>
    <mergeCell ref="G18:AT18"/>
    <mergeCell ref="AV18:CD18"/>
    <mergeCell ref="CF18:CZ18"/>
    <mergeCell ref="B13:BP13"/>
    <mergeCell ref="A10:BQ10"/>
    <mergeCell ref="BR10:CT10"/>
    <mergeCell ref="B11:BP11"/>
    <mergeCell ref="BR11:CT11"/>
    <mergeCell ref="B12:BP12"/>
    <mergeCell ref="BR12:CT12"/>
    <mergeCell ref="A2:CT2"/>
    <mergeCell ref="BD3:BW3"/>
    <mergeCell ref="A5:CT5"/>
    <mergeCell ref="A6:CT6"/>
    <mergeCell ref="A9:BQ9"/>
    <mergeCell ref="BR9:CT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CY20"/>
  <sheetViews>
    <sheetView view="pageBreakPreview" zoomScaleSheetLayoutView="100" zoomScalePageLayoutView="0" workbookViewId="0" topLeftCell="A1">
      <selection activeCell="DV15" sqref="DV15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284" t="s">
        <v>40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</row>
    <row r="3" spans="77:95" s="28" customFormat="1" ht="15.75">
      <c r="BY3" s="32" t="s">
        <v>41</v>
      </c>
      <c r="BZ3" s="276" t="s">
        <v>318</v>
      </c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</row>
    <row r="4" spans="79:98" s="27" customFormat="1" ht="15.75"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</row>
    <row r="5" spans="79:98" s="27" customFormat="1" ht="15.75"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</row>
    <row r="6" spans="1:98" s="27" customFormat="1" ht="15.75">
      <c r="A6" s="277" t="s">
        <v>65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</row>
    <row r="7" spans="1:98" s="27" customFormat="1" ht="15.75">
      <c r="A7" s="285" t="s">
        <v>29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</row>
    <row r="10" spans="1:98" s="30" customFormat="1" ht="15">
      <c r="A10" s="279" t="s">
        <v>30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 t="s">
        <v>27</v>
      </c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</row>
    <row r="11" spans="1:98" s="30" customFormat="1" ht="15">
      <c r="A11" s="279">
        <v>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>
        <v>2</v>
      </c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</row>
    <row r="12" spans="1:98" ht="15" customHeight="1">
      <c r="A12" s="23"/>
      <c r="B12" s="286" t="s">
        <v>42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36"/>
      <c r="BR12" s="288" t="s">
        <v>31</v>
      </c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</row>
    <row r="13" spans="1:98" ht="83.25" customHeight="1">
      <c r="A13" s="25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37"/>
      <c r="BR13" s="289">
        <v>0</v>
      </c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1"/>
    </row>
    <row r="14" spans="1:98" ht="15">
      <c r="A14" s="23"/>
      <c r="B14" s="286" t="s">
        <v>43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36"/>
      <c r="BR14" s="292" t="s">
        <v>66</v>
      </c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</row>
    <row r="15" spans="1:98" ht="72" customHeight="1">
      <c r="A15" s="25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37"/>
      <c r="BR15" s="289">
        <v>0.2</v>
      </c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1"/>
    </row>
    <row r="16" spans="1:98" ht="64.5" customHeight="1">
      <c r="A16" s="22"/>
      <c r="B16" s="281" t="s">
        <v>44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31"/>
      <c r="BR16" s="283">
        <v>1</v>
      </c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</row>
    <row r="19" spans="1:103" ht="15">
      <c r="A19" s="280" t="s">
        <v>274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7"/>
      <c r="CE19" s="282" t="s">
        <v>277</v>
      </c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</row>
    <row r="20" spans="1:103" ht="15">
      <c r="A20" s="7"/>
      <c r="B20" s="7"/>
      <c r="C20" s="7"/>
      <c r="D20" s="7"/>
      <c r="E20" s="7"/>
      <c r="F20" s="273" t="s">
        <v>17</v>
      </c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6"/>
      <c r="AU20" s="273" t="s">
        <v>19</v>
      </c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6"/>
      <c r="CE20" s="273" t="s">
        <v>18</v>
      </c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</row>
  </sheetData>
  <sheetProtection/>
  <mergeCells count="22">
    <mergeCell ref="BR15:CT15"/>
    <mergeCell ref="B16:BP16"/>
    <mergeCell ref="BR16:CT16"/>
    <mergeCell ref="A19:AT19"/>
    <mergeCell ref="AU19:CC19"/>
    <mergeCell ref="CE19:CY19"/>
    <mergeCell ref="F20:AS20"/>
    <mergeCell ref="AU20:CC20"/>
    <mergeCell ref="CE20:CY20"/>
    <mergeCell ref="A11:BQ11"/>
    <mergeCell ref="BR11:CT11"/>
    <mergeCell ref="B12:BP13"/>
    <mergeCell ref="BR12:CT12"/>
    <mergeCell ref="BR13:CT13"/>
    <mergeCell ref="B14:BP15"/>
    <mergeCell ref="BR14:CT14"/>
    <mergeCell ref="A2:CT2"/>
    <mergeCell ref="BZ3:CQ3"/>
    <mergeCell ref="A6:CT6"/>
    <mergeCell ref="A7:CT7"/>
    <mergeCell ref="A10:BQ10"/>
    <mergeCell ref="BR10:CT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9"/>
  <sheetViews>
    <sheetView view="pageBreakPreview" zoomScaleSheetLayoutView="100" zoomScalePageLayoutView="0" workbookViewId="0" topLeftCell="A6">
      <selection activeCell="J15" sqref="J15"/>
    </sheetView>
  </sheetViews>
  <sheetFormatPr defaultColWidth="0.85546875" defaultRowHeight="15"/>
  <cols>
    <col min="1" max="1" width="38.7109375" style="40" customWidth="1"/>
    <col min="2" max="2" width="25.8515625" style="40" customWidth="1"/>
    <col min="3" max="3" width="21.421875" style="40" customWidth="1"/>
    <col min="4" max="4" width="0.2890625" style="40" customWidth="1"/>
    <col min="5" max="5" width="50.57421875" style="40" hidden="1" customWidth="1"/>
    <col min="6" max="6" width="2.7109375" style="40" customWidth="1"/>
    <col min="7" max="7" width="28.00390625" style="40" customWidth="1"/>
    <col min="8" max="8" width="12.28125" style="40" customWidth="1"/>
    <col min="9" max="9" width="8.140625" style="40" customWidth="1"/>
    <col min="10" max="10" width="19.00390625" style="40" customWidth="1"/>
    <col min="11" max="11" width="7.7109375" style="40" customWidth="1"/>
    <col min="12" max="16384" width="0.85546875" style="40" customWidth="1"/>
  </cols>
  <sheetData>
    <row r="1" spans="1:6" s="43" customFormat="1" ht="30" customHeight="1">
      <c r="A1" s="298" t="s">
        <v>175</v>
      </c>
      <c r="B1" s="299"/>
      <c r="C1" s="299"/>
      <c r="D1" s="299"/>
      <c r="E1" s="299"/>
      <c r="F1" s="299"/>
    </row>
    <row r="2" spans="1:6" s="43" customFormat="1" ht="15.75">
      <c r="A2" s="107"/>
      <c r="B2" s="107"/>
      <c r="C2" s="107"/>
      <c r="D2" s="107"/>
      <c r="E2" s="107"/>
      <c r="F2" s="107"/>
    </row>
    <row r="3" spans="1:6" s="43" customFormat="1" ht="15.75">
      <c r="A3" s="202" t="s">
        <v>171</v>
      </c>
      <c r="B3" s="202"/>
      <c r="C3" s="202"/>
      <c r="D3" s="202"/>
      <c r="E3" s="202"/>
      <c r="F3" s="202"/>
    </row>
    <row r="4" spans="1:6" s="43" customFormat="1" ht="15.75">
      <c r="A4" s="222" t="s">
        <v>90</v>
      </c>
      <c r="B4" s="222"/>
      <c r="C4" s="222"/>
      <c r="D4" s="222"/>
      <c r="E4" s="222"/>
      <c r="F4" s="222"/>
    </row>
    <row r="5" spans="1:7" s="45" customFormat="1" ht="31.5" customHeight="1">
      <c r="A5" s="86"/>
      <c r="B5" s="86" t="s">
        <v>89</v>
      </c>
      <c r="C5" s="223" t="s">
        <v>27</v>
      </c>
      <c r="D5" s="223"/>
      <c r="E5" s="223"/>
      <c r="F5" s="223"/>
      <c r="G5" s="62"/>
    </row>
    <row r="6" spans="1:7" s="44" customFormat="1" ht="47.25" customHeight="1">
      <c r="A6" s="102" t="s">
        <v>26</v>
      </c>
      <c r="B6" s="103" t="s">
        <v>88</v>
      </c>
      <c r="C6" s="300">
        <v>0.00366412213740458</v>
      </c>
      <c r="D6" s="300"/>
      <c r="E6" s="300"/>
      <c r="F6" s="300"/>
      <c r="G6" s="98"/>
    </row>
    <row r="7" spans="1:7" s="44" customFormat="1" ht="33.75" customHeight="1">
      <c r="A7" s="102" t="s">
        <v>87</v>
      </c>
      <c r="B7" s="103" t="s">
        <v>55</v>
      </c>
      <c r="C7" s="297"/>
      <c r="D7" s="297"/>
      <c r="E7" s="297"/>
      <c r="F7" s="297"/>
      <c r="G7" s="98"/>
    </row>
    <row r="8" spans="1:7" s="44" customFormat="1" ht="47.25" customHeight="1">
      <c r="A8" s="102" t="s">
        <v>86</v>
      </c>
      <c r="B8" s="103" t="s">
        <v>53</v>
      </c>
      <c r="C8" s="300">
        <v>0.0006</v>
      </c>
      <c r="D8" s="300"/>
      <c r="E8" s="300"/>
      <c r="F8" s="300"/>
      <c r="G8" s="98"/>
    </row>
    <row r="9" spans="1:7" s="44" customFormat="1" ht="47.25" customHeight="1">
      <c r="A9" s="102" t="s">
        <v>85</v>
      </c>
      <c r="B9" s="103" t="s">
        <v>54</v>
      </c>
      <c r="C9" s="300">
        <v>0.0076</v>
      </c>
      <c r="D9" s="300"/>
      <c r="E9" s="300"/>
      <c r="F9" s="300"/>
      <c r="G9" s="99"/>
    </row>
    <row r="10" spans="1:7" s="44" customFormat="1" ht="47.25" customHeight="1">
      <c r="A10" s="102" t="s">
        <v>84</v>
      </c>
      <c r="B10" s="103" t="s">
        <v>83</v>
      </c>
      <c r="C10" s="297">
        <v>1</v>
      </c>
      <c r="D10" s="297"/>
      <c r="E10" s="297"/>
      <c r="F10" s="297"/>
      <c r="G10" s="100"/>
    </row>
    <row r="11" spans="1:7" s="44" customFormat="1" ht="61.5" customHeight="1">
      <c r="A11" s="102" t="s">
        <v>82</v>
      </c>
      <c r="B11" s="103" t="s">
        <v>60</v>
      </c>
      <c r="C11" s="301" t="s">
        <v>173</v>
      </c>
      <c r="D11" s="301"/>
      <c r="E11" s="301"/>
      <c r="F11" s="301"/>
      <c r="G11" s="100"/>
    </row>
    <row r="12" spans="1:7" s="44" customFormat="1" ht="31.5" customHeight="1">
      <c r="A12" s="104" t="s">
        <v>45</v>
      </c>
      <c r="B12" s="105" t="s">
        <v>80</v>
      </c>
      <c r="C12" s="296" t="s">
        <v>173</v>
      </c>
      <c r="D12" s="296"/>
      <c r="E12" s="296"/>
      <c r="F12" s="296"/>
      <c r="G12" s="100"/>
    </row>
    <row r="13" spans="1:7" s="44" customFormat="1" ht="31.5" customHeight="1">
      <c r="A13" s="104" t="s">
        <v>46</v>
      </c>
      <c r="B13" s="105" t="s">
        <v>80</v>
      </c>
      <c r="C13" s="296" t="s">
        <v>173</v>
      </c>
      <c r="D13" s="296"/>
      <c r="E13" s="296"/>
      <c r="F13" s="296"/>
      <c r="G13" s="101"/>
    </row>
    <row r="14" spans="1:7" s="44" customFormat="1" ht="31.5" customHeight="1">
      <c r="A14" s="104" t="s">
        <v>47</v>
      </c>
      <c r="B14" s="105" t="s">
        <v>80</v>
      </c>
      <c r="C14" s="296" t="s">
        <v>173</v>
      </c>
      <c r="D14" s="296"/>
      <c r="E14" s="296"/>
      <c r="F14" s="296"/>
      <c r="G14" s="100"/>
    </row>
    <row r="15" spans="1:7" s="44" customFormat="1" ht="31.5" customHeight="1">
      <c r="A15" s="104" t="s">
        <v>81</v>
      </c>
      <c r="B15" s="105" t="s">
        <v>80</v>
      </c>
      <c r="C15" s="296" t="s">
        <v>173</v>
      </c>
      <c r="D15" s="296"/>
      <c r="E15" s="296"/>
      <c r="F15" s="296"/>
      <c r="G15" s="100"/>
    </row>
    <row r="16" spans="1:7" s="44" customFormat="1" ht="36.75" customHeight="1">
      <c r="A16" s="102" t="s">
        <v>79</v>
      </c>
      <c r="B16" s="106" t="s">
        <v>77</v>
      </c>
      <c r="C16" s="297">
        <v>0.0642</v>
      </c>
      <c r="D16" s="297"/>
      <c r="E16" s="297"/>
      <c r="F16" s="297"/>
      <c r="G16" s="61"/>
    </row>
    <row r="17" spans="1:7" s="44" customFormat="1" ht="36.75" customHeight="1">
      <c r="A17" s="102" t="s">
        <v>78</v>
      </c>
      <c r="B17" s="106" t="s">
        <v>77</v>
      </c>
      <c r="C17" s="297">
        <v>0.0319</v>
      </c>
      <c r="D17" s="297"/>
      <c r="E17" s="297"/>
      <c r="F17" s="297"/>
      <c r="G17" s="61"/>
    </row>
    <row r="18" spans="1:7" s="44" customFormat="1" ht="33.75" customHeight="1">
      <c r="A18" s="102" t="s">
        <v>76</v>
      </c>
      <c r="B18" s="106" t="s">
        <v>70</v>
      </c>
      <c r="C18" s="302" t="s">
        <v>173</v>
      </c>
      <c r="D18" s="302"/>
      <c r="E18" s="302"/>
      <c r="F18" s="302"/>
      <c r="G18" s="61"/>
    </row>
    <row r="19" spans="1:7" s="44" customFormat="1" ht="33.75" customHeight="1">
      <c r="A19" s="102" t="s">
        <v>75</v>
      </c>
      <c r="B19" s="106" t="s">
        <v>70</v>
      </c>
      <c r="C19" s="297">
        <v>1</v>
      </c>
      <c r="D19" s="297"/>
      <c r="E19" s="297"/>
      <c r="F19" s="297"/>
      <c r="G19" s="61"/>
    </row>
    <row r="20" spans="1:7" s="44" customFormat="1" ht="33.75" customHeight="1">
      <c r="A20" s="102" t="s">
        <v>74</v>
      </c>
      <c r="B20" s="106" t="s">
        <v>70</v>
      </c>
      <c r="C20" s="297">
        <v>1</v>
      </c>
      <c r="D20" s="297"/>
      <c r="E20" s="297"/>
      <c r="F20" s="297"/>
      <c r="G20" s="61"/>
    </row>
    <row r="21" spans="1:7" s="44" customFormat="1" ht="76.5" customHeight="1" hidden="1">
      <c r="A21" s="102" t="s">
        <v>48</v>
      </c>
      <c r="B21" s="106" t="s">
        <v>70</v>
      </c>
      <c r="C21" s="297" t="s">
        <v>173</v>
      </c>
      <c r="D21" s="297"/>
      <c r="E21" s="297"/>
      <c r="F21" s="297"/>
      <c r="G21" s="61"/>
    </row>
    <row r="22" spans="1:7" s="44" customFormat="1" ht="47.25" customHeight="1">
      <c r="A22" s="102" t="s">
        <v>73</v>
      </c>
      <c r="B22" s="106" t="s">
        <v>70</v>
      </c>
      <c r="C22" s="297">
        <v>0</v>
      </c>
      <c r="D22" s="297"/>
      <c r="E22" s="297"/>
      <c r="F22" s="297"/>
      <c r="G22" s="100"/>
    </row>
    <row r="23" spans="1:7" s="44" customFormat="1" ht="47.25" customHeight="1">
      <c r="A23" s="102" t="s">
        <v>72</v>
      </c>
      <c r="B23" s="106" t="s">
        <v>70</v>
      </c>
      <c r="C23" s="297" t="s">
        <v>173</v>
      </c>
      <c r="D23" s="297"/>
      <c r="E23" s="297"/>
      <c r="F23" s="297"/>
      <c r="G23" s="100"/>
    </row>
    <row r="24" spans="1:7" s="44" customFormat="1" ht="47.25" customHeight="1">
      <c r="A24" s="102" t="s">
        <v>71</v>
      </c>
      <c r="B24" s="106" t="s">
        <v>70</v>
      </c>
      <c r="C24" s="297">
        <v>0</v>
      </c>
      <c r="D24" s="297"/>
      <c r="E24" s="297"/>
      <c r="F24" s="297"/>
      <c r="G24" s="61"/>
    </row>
    <row r="28" spans="1:7" s="43" customFormat="1" ht="15.75">
      <c r="A28" s="293" t="s">
        <v>272</v>
      </c>
      <c r="B28" s="293"/>
      <c r="C28" s="293"/>
      <c r="D28" s="293"/>
      <c r="E28" s="293"/>
      <c r="F28" s="293"/>
      <c r="G28" s="92"/>
    </row>
    <row r="29" spans="1:7" s="41" customFormat="1" ht="13.5" customHeight="1">
      <c r="A29" s="294" t="s">
        <v>273</v>
      </c>
      <c r="B29" s="294"/>
      <c r="C29" s="294"/>
      <c r="D29" s="295" t="s">
        <v>172</v>
      </c>
      <c r="E29" s="295"/>
      <c r="F29" s="295"/>
      <c r="G29" s="42"/>
    </row>
    <row r="30" ht="3" customHeight="1"/>
  </sheetData>
  <sheetProtection/>
  <mergeCells count="27">
    <mergeCell ref="C24:F24"/>
    <mergeCell ref="C14:F14"/>
    <mergeCell ref="C15:F15"/>
    <mergeCell ref="C19:F19"/>
    <mergeCell ref="C20:F20"/>
    <mergeCell ref="C16:F16"/>
    <mergeCell ref="C17:F17"/>
    <mergeCell ref="A1:F1"/>
    <mergeCell ref="C10:F10"/>
    <mergeCell ref="C8:F8"/>
    <mergeCell ref="C6:F6"/>
    <mergeCell ref="C9:F9"/>
    <mergeCell ref="C23:F23"/>
    <mergeCell ref="C21:F21"/>
    <mergeCell ref="C22:F22"/>
    <mergeCell ref="C11:F11"/>
    <mergeCell ref="C18:F18"/>
    <mergeCell ref="A28:C28"/>
    <mergeCell ref="D28:F28"/>
    <mergeCell ref="A29:C29"/>
    <mergeCell ref="D29:F29"/>
    <mergeCell ref="A3:F3"/>
    <mergeCell ref="A4:F4"/>
    <mergeCell ref="C5:F5"/>
    <mergeCell ref="C13:F13"/>
    <mergeCell ref="C12:F12"/>
    <mergeCell ref="C7:F7"/>
  </mergeCells>
  <printOptions/>
  <pageMargins left="1.3779527559055118" right="0.5905511811023623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Дубовский Сергей Михайлович</cp:lastModifiedBy>
  <cp:lastPrinted>2023-03-30T09:29:45Z</cp:lastPrinted>
  <dcterms:created xsi:type="dcterms:W3CDTF">2017-04-14T05:43:18Z</dcterms:created>
  <dcterms:modified xsi:type="dcterms:W3CDTF">2023-03-31T08:09:32Z</dcterms:modified>
  <cp:category/>
  <cp:version/>
  <cp:contentType/>
  <cp:contentStatus/>
</cp:coreProperties>
</file>