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2"/>
  </bookViews>
  <sheets>
    <sheet name="Факт.нагрузки 06.2022" sheetId="4" r:id="rId1"/>
    <sheet name="Ведомость 06.2022" sheetId="5" r:id="rId2"/>
    <sheet name="Факт.нагрузки 12.2022" sheetId="1" r:id="rId3"/>
    <sheet name="Ведомость 12.2022" sheetId="2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Z27" i="2" l="1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Z24" i="2"/>
  <c r="Z28" i="2" s="1"/>
  <c r="Y24" i="2"/>
  <c r="Y28" i="2" s="1"/>
  <c r="X24" i="2"/>
  <c r="W24" i="2"/>
  <c r="W28" i="2" s="1"/>
  <c r="V24" i="2"/>
  <c r="U24" i="2"/>
  <c r="U28" i="2" s="1"/>
  <c r="T24" i="2"/>
  <c r="T28" i="2" s="1"/>
  <c r="S24" i="2"/>
  <c r="S28" i="2" s="1"/>
  <c r="R24" i="2"/>
  <c r="R28" i="2" s="1"/>
  <c r="Q24" i="2"/>
  <c r="Q28" i="2" s="1"/>
  <c r="P24" i="2"/>
  <c r="P26" i="2" s="1"/>
  <c r="O24" i="2"/>
  <c r="N24" i="2"/>
  <c r="N28" i="2" s="1"/>
  <c r="M24" i="2"/>
  <c r="M28" i="2" s="1"/>
  <c r="L24" i="2"/>
  <c r="K24" i="2"/>
  <c r="K28" i="2" s="1"/>
  <c r="J24" i="2"/>
  <c r="J28" i="2" s="1"/>
  <c r="I24" i="2"/>
  <c r="I28" i="2" s="1"/>
  <c r="H24" i="2"/>
  <c r="G24" i="2"/>
  <c r="G28" i="2" s="1"/>
  <c r="F24" i="2"/>
  <c r="E24" i="2"/>
  <c r="E28" i="2" s="1"/>
  <c r="D24" i="2"/>
  <c r="C24" i="2"/>
  <c r="C28" i="2" s="1"/>
  <c r="T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Z17" i="2"/>
  <c r="Y17" i="2"/>
  <c r="X17" i="2"/>
  <c r="X21" i="2" s="1"/>
  <c r="W17" i="2"/>
  <c r="W21" i="2" s="1"/>
  <c r="V17" i="2"/>
  <c r="U17" i="2"/>
  <c r="U21" i="2" s="1"/>
  <c r="T17" i="2"/>
  <c r="S17" i="2"/>
  <c r="S21" i="2" s="1"/>
  <c r="R17" i="2"/>
  <c r="R21" i="2" s="1"/>
  <c r="Q17" i="2"/>
  <c r="P17" i="2"/>
  <c r="O17" i="2"/>
  <c r="O21" i="2" s="1"/>
  <c r="N17" i="2"/>
  <c r="M17" i="2"/>
  <c r="L17" i="2"/>
  <c r="L21" i="2" s="1"/>
  <c r="K17" i="2"/>
  <c r="K21" i="2" s="1"/>
  <c r="J17" i="2"/>
  <c r="I17" i="2"/>
  <c r="I21" i="2" s="1"/>
  <c r="H17" i="2"/>
  <c r="H21" i="2" s="1"/>
  <c r="G17" i="2"/>
  <c r="G21" i="2" s="1"/>
  <c r="F17" i="2"/>
  <c r="E17" i="2"/>
  <c r="E21" i="2" s="1"/>
  <c r="D17" i="2"/>
  <c r="D21" i="2" s="1"/>
  <c r="C17" i="2"/>
  <c r="C21" i="2" s="1"/>
  <c r="Z13" i="2"/>
  <c r="Y13" i="2"/>
  <c r="X13" i="2"/>
  <c r="W13" i="2"/>
  <c r="V13" i="2"/>
  <c r="U13" i="2"/>
  <c r="U34" i="2" s="1"/>
  <c r="T13" i="2"/>
  <c r="S13" i="2"/>
  <c r="R13" i="2"/>
  <c r="Q13" i="2"/>
  <c r="P13" i="2"/>
  <c r="P34" i="2" s="1"/>
  <c r="O13" i="2"/>
  <c r="O34" i="2" s="1"/>
  <c r="N13" i="2"/>
  <c r="M13" i="2"/>
  <c r="L13" i="2"/>
  <c r="L34" i="2" s="1"/>
  <c r="K13" i="2"/>
  <c r="J13" i="2"/>
  <c r="I13" i="2"/>
  <c r="H13" i="2"/>
  <c r="G13" i="2"/>
  <c r="F13" i="2"/>
  <c r="E13" i="2"/>
  <c r="D13" i="2"/>
  <c r="C13" i="2"/>
  <c r="Z11" i="2"/>
  <c r="Y11" i="2"/>
  <c r="X11" i="2"/>
  <c r="W11" i="2"/>
  <c r="V11" i="2"/>
  <c r="U11" i="2"/>
  <c r="T11" i="2"/>
  <c r="S11" i="2"/>
  <c r="R11" i="2"/>
  <c r="Q11" i="2"/>
  <c r="P11" i="2"/>
  <c r="P32" i="2" s="1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Z10" i="2"/>
  <c r="Z12" i="2" s="1"/>
  <c r="Y10" i="2"/>
  <c r="Y14" i="2" s="1"/>
  <c r="X10" i="2"/>
  <c r="X14" i="2" s="1"/>
  <c r="W10" i="2"/>
  <c r="W14" i="2" s="1"/>
  <c r="V10" i="2"/>
  <c r="V14" i="2" s="1"/>
  <c r="U10" i="2"/>
  <c r="U14" i="2" s="1"/>
  <c r="T10" i="2"/>
  <c r="T12" i="2" s="1"/>
  <c r="S10" i="2"/>
  <c r="S14" i="2" s="1"/>
  <c r="R10" i="2"/>
  <c r="Q10" i="2"/>
  <c r="Q14" i="2" s="1"/>
  <c r="P10" i="2"/>
  <c r="P31" i="2" s="1"/>
  <c r="O10" i="2"/>
  <c r="N10" i="2"/>
  <c r="M10" i="2"/>
  <c r="M14" i="2" s="1"/>
  <c r="L10" i="2"/>
  <c r="L12" i="2" s="1"/>
  <c r="K10" i="2"/>
  <c r="J10" i="2"/>
  <c r="J12" i="2" s="1"/>
  <c r="I10" i="2"/>
  <c r="I14" i="2" s="1"/>
  <c r="H10" i="2"/>
  <c r="H14" i="2" s="1"/>
  <c r="G10" i="2"/>
  <c r="G14" i="2" s="1"/>
  <c r="F10" i="2"/>
  <c r="F14" i="2" s="1"/>
  <c r="E10" i="2"/>
  <c r="E14" i="2" s="1"/>
  <c r="D10" i="2"/>
  <c r="D12" i="2" s="1"/>
  <c r="C10" i="2"/>
  <c r="B52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Z34" i="1"/>
  <c r="Y34" i="1"/>
  <c r="Y52" i="1" s="1"/>
  <c r="X34" i="1"/>
  <c r="W34" i="1"/>
  <c r="W52" i="1" s="1"/>
  <c r="V34" i="1"/>
  <c r="U34" i="1"/>
  <c r="U52" i="1" s="1"/>
  <c r="T34" i="1"/>
  <c r="S34" i="1"/>
  <c r="S52" i="1" s="1"/>
  <c r="R34" i="1"/>
  <c r="Q34" i="1"/>
  <c r="Q52" i="1" s="1"/>
  <c r="P34" i="1"/>
  <c r="O34" i="1"/>
  <c r="O52" i="1" s="1"/>
  <c r="N34" i="1"/>
  <c r="M34" i="1"/>
  <c r="M52" i="1" s="1"/>
  <c r="L34" i="1"/>
  <c r="K34" i="1"/>
  <c r="K52" i="1" s="1"/>
  <c r="J34" i="1"/>
  <c r="I34" i="1"/>
  <c r="I52" i="1" s="1"/>
  <c r="H34" i="1"/>
  <c r="G34" i="1"/>
  <c r="G52" i="1" s="1"/>
  <c r="F34" i="1"/>
  <c r="E34" i="1"/>
  <c r="E52" i="1" s="1"/>
  <c r="D34" i="1"/>
  <c r="C34" i="1"/>
  <c r="C52" i="1" s="1"/>
  <c r="B30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A26" i="1"/>
  <c r="AA25" i="1"/>
  <c r="AA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C12" i="1"/>
  <c r="AA12" i="1" s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Z8" i="1"/>
  <c r="Z30" i="1" s="1"/>
  <c r="Y8" i="1"/>
  <c r="X8" i="1"/>
  <c r="W8" i="1"/>
  <c r="V8" i="1"/>
  <c r="V30" i="1" s="1"/>
  <c r="U8" i="1"/>
  <c r="T8" i="1"/>
  <c r="S8" i="1"/>
  <c r="R8" i="1"/>
  <c r="R30" i="1" s="1"/>
  <c r="Q8" i="1"/>
  <c r="P8" i="1"/>
  <c r="O8" i="1"/>
  <c r="N8" i="1"/>
  <c r="N30" i="1" s="1"/>
  <c r="M8" i="1"/>
  <c r="L8" i="1"/>
  <c r="K8" i="1"/>
  <c r="J8" i="1"/>
  <c r="J30" i="1" s="1"/>
  <c r="I8" i="1"/>
  <c r="H8" i="1"/>
  <c r="G8" i="1"/>
  <c r="F8" i="1"/>
  <c r="F30" i="1" s="1"/>
  <c r="E8" i="1"/>
  <c r="D8" i="1"/>
  <c r="C8" i="1"/>
  <c r="C30" i="1" s="1"/>
  <c r="H30" i="1" l="1"/>
  <c r="T30" i="1"/>
  <c r="AA16" i="1"/>
  <c r="AA18" i="1"/>
  <c r="AA19" i="1"/>
  <c r="AA20" i="1"/>
  <c r="AA21" i="1"/>
  <c r="AA22" i="1"/>
  <c r="AA23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8" i="1"/>
  <c r="U32" i="2"/>
  <c r="D30" i="1"/>
  <c r="AA30" i="1" s="1"/>
  <c r="L30" i="1"/>
  <c r="P30" i="1"/>
  <c r="X30" i="1"/>
  <c r="AA13" i="1"/>
  <c r="AA14" i="1"/>
  <c r="AA15" i="1"/>
  <c r="AA17" i="1"/>
  <c r="E30" i="1"/>
  <c r="I30" i="1"/>
  <c r="M30" i="1"/>
  <c r="Q30" i="1"/>
  <c r="U30" i="1"/>
  <c r="Y30" i="1"/>
  <c r="D52" i="1"/>
  <c r="H52" i="1"/>
  <c r="L52" i="1"/>
  <c r="P52" i="1"/>
  <c r="T52" i="1"/>
  <c r="X52" i="1"/>
  <c r="AC10" i="2"/>
  <c r="C32" i="2"/>
  <c r="G32" i="2"/>
  <c r="K32" i="2"/>
  <c r="O32" i="2"/>
  <c r="S32" i="2"/>
  <c r="W32" i="2"/>
  <c r="E12" i="2"/>
  <c r="G30" i="1"/>
  <c r="K30" i="1"/>
  <c r="O30" i="1"/>
  <c r="S30" i="1"/>
  <c r="W30" i="1"/>
  <c r="AA9" i="1"/>
  <c r="AA10" i="1"/>
  <c r="AA11" i="1"/>
  <c r="AA28" i="1"/>
  <c r="F52" i="1"/>
  <c r="J52" i="1"/>
  <c r="N52" i="1"/>
  <c r="R52" i="1"/>
  <c r="V52" i="1"/>
  <c r="Z52" i="1"/>
  <c r="E34" i="2"/>
  <c r="E32" i="2"/>
  <c r="U26" i="2"/>
  <c r="Q32" i="2"/>
  <c r="C14" i="2"/>
  <c r="AA18" i="2"/>
  <c r="AB18" i="2" s="1"/>
  <c r="I26" i="2"/>
  <c r="I31" i="2"/>
  <c r="I35" i="2" s="1"/>
  <c r="D34" i="2"/>
  <c r="H34" i="2"/>
  <c r="T34" i="2"/>
  <c r="X34" i="2"/>
  <c r="J26" i="2"/>
  <c r="Y31" i="2"/>
  <c r="F34" i="2"/>
  <c r="J34" i="2"/>
  <c r="N34" i="2"/>
  <c r="R34" i="2"/>
  <c r="V34" i="2"/>
  <c r="Z34" i="2"/>
  <c r="F26" i="2"/>
  <c r="R26" i="2"/>
  <c r="V26" i="2"/>
  <c r="F28" i="2"/>
  <c r="P12" i="2"/>
  <c r="C19" i="2"/>
  <c r="S19" i="2"/>
  <c r="D32" i="2"/>
  <c r="H32" i="2"/>
  <c r="T32" i="2"/>
  <c r="X32" i="2"/>
  <c r="H12" i="2"/>
  <c r="Q12" i="2"/>
  <c r="AA13" i="2"/>
  <c r="AB13" i="2" s="1"/>
  <c r="AC13" i="2"/>
  <c r="T14" i="2"/>
  <c r="P19" i="2"/>
  <c r="L32" i="2"/>
  <c r="G19" i="2"/>
  <c r="W19" i="2"/>
  <c r="Y26" i="2"/>
  <c r="M26" i="2"/>
  <c r="L31" i="2"/>
  <c r="L35" i="2" s="1"/>
  <c r="N12" i="2"/>
  <c r="R12" i="2"/>
  <c r="U12" i="2"/>
  <c r="L14" i="2"/>
  <c r="E19" i="2"/>
  <c r="I19" i="2"/>
  <c r="M19" i="2"/>
  <c r="Q19" i="2"/>
  <c r="U19" i="2"/>
  <c r="Y19" i="2"/>
  <c r="I32" i="2"/>
  <c r="M32" i="2"/>
  <c r="Y32" i="2"/>
  <c r="H19" i="2"/>
  <c r="X19" i="2"/>
  <c r="P21" i="2"/>
  <c r="Y21" i="2"/>
  <c r="N26" i="2"/>
  <c r="Z26" i="2"/>
  <c r="V28" i="2"/>
  <c r="M31" i="2"/>
  <c r="M35" i="2" s="1"/>
  <c r="F32" i="2"/>
  <c r="J32" i="2"/>
  <c r="N32" i="2"/>
  <c r="R32" i="2"/>
  <c r="V32" i="2"/>
  <c r="Z32" i="2"/>
  <c r="X12" i="2"/>
  <c r="I34" i="2"/>
  <c r="M34" i="2"/>
  <c r="Q34" i="2"/>
  <c r="Y34" i="2"/>
  <c r="Y33" i="2" s="1"/>
  <c r="D14" i="2"/>
  <c r="R14" i="2"/>
  <c r="N19" i="2"/>
  <c r="L19" i="2"/>
  <c r="AC20" i="2"/>
  <c r="G34" i="2"/>
  <c r="K19" i="2"/>
  <c r="O19" i="2"/>
  <c r="S34" i="2"/>
  <c r="W34" i="2"/>
  <c r="Q21" i="2"/>
  <c r="AA25" i="2"/>
  <c r="AB25" i="2" s="1"/>
  <c r="E26" i="2"/>
  <c r="Q26" i="2"/>
  <c r="AC27" i="2"/>
  <c r="K34" i="2"/>
  <c r="P28" i="2"/>
  <c r="Q31" i="2"/>
  <c r="Q35" i="2" s="1"/>
  <c r="P35" i="2"/>
  <c r="P33" i="2"/>
  <c r="F19" i="2"/>
  <c r="F21" i="2"/>
  <c r="J19" i="2"/>
  <c r="J21" i="2"/>
  <c r="V19" i="2"/>
  <c r="V21" i="2"/>
  <c r="Z19" i="2"/>
  <c r="Z21" i="2"/>
  <c r="D28" i="2"/>
  <c r="AC24" i="2"/>
  <c r="H26" i="2"/>
  <c r="H28" i="2"/>
  <c r="H31" i="2"/>
  <c r="L26" i="2"/>
  <c r="L28" i="2"/>
  <c r="X26" i="2"/>
  <c r="X28" i="2"/>
  <c r="X31" i="2"/>
  <c r="D26" i="2"/>
  <c r="J31" i="2"/>
  <c r="Z31" i="2"/>
  <c r="AC17" i="2"/>
  <c r="AC31" i="2" s="1"/>
  <c r="T31" i="2"/>
  <c r="R19" i="2"/>
  <c r="N21" i="2"/>
  <c r="F31" i="2"/>
  <c r="Q33" i="2"/>
  <c r="T26" i="2"/>
  <c r="AA27" i="2"/>
  <c r="AB27" i="2" s="1"/>
  <c r="V31" i="2"/>
  <c r="AA11" i="2"/>
  <c r="AB11" i="2" s="1"/>
  <c r="F12" i="2"/>
  <c r="V12" i="2"/>
  <c r="N14" i="2"/>
  <c r="AA20" i="2"/>
  <c r="AB20" i="2" s="1"/>
  <c r="R31" i="2"/>
  <c r="C31" i="2"/>
  <c r="C12" i="2"/>
  <c r="G31" i="2"/>
  <c r="G12" i="2"/>
  <c r="K31" i="2"/>
  <c r="K12" i="2"/>
  <c r="O31" i="2"/>
  <c r="O12" i="2"/>
  <c r="S31" i="2"/>
  <c r="S12" i="2"/>
  <c r="W31" i="2"/>
  <c r="W12" i="2"/>
  <c r="AA10" i="2"/>
  <c r="M12" i="2"/>
  <c r="J14" i="2"/>
  <c r="O14" i="2"/>
  <c r="Z14" i="2"/>
  <c r="D19" i="2"/>
  <c r="T19" i="2"/>
  <c r="D31" i="2"/>
  <c r="N31" i="2"/>
  <c r="C34" i="2"/>
  <c r="I12" i="2"/>
  <c r="Y12" i="2"/>
  <c r="K14" i="2"/>
  <c r="P14" i="2"/>
  <c r="M21" i="2"/>
  <c r="C26" i="2"/>
  <c r="G26" i="2"/>
  <c r="K26" i="2"/>
  <c r="O26" i="2"/>
  <c r="S26" i="2"/>
  <c r="W26" i="2"/>
  <c r="AA24" i="2"/>
  <c r="AB24" i="2" s="1"/>
  <c r="O28" i="2"/>
  <c r="E31" i="2"/>
  <c r="U31" i="2"/>
  <c r="Y35" i="2"/>
  <c r="AA17" i="2"/>
  <c r="AB17" i="2" s="1"/>
  <c r="AA34" i="1"/>
  <c r="AA8" i="1"/>
  <c r="L33" i="2" l="1"/>
  <c r="AA52" i="1"/>
  <c r="I33" i="2"/>
  <c r="M33" i="2"/>
  <c r="AA32" i="2"/>
  <c r="AB32" i="2" s="1"/>
  <c r="AC19" i="2"/>
  <c r="AA21" i="2"/>
  <c r="AB21" i="2" s="1"/>
  <c r="AA19" i="2"/>
  <c r="AB19" i="2" s="1"/>
  <c r="AC34" i="2"/>
  <c r="AA14" i="2"/>
  <c r="AB14" i="2" s="1"/>
  <c r="AB34" i="2"/>
  <c r="U33" i="2"/>
  <c r="U35" i="2"/>
  <c r="R35" i="2"/>
  <c r="R33" i="2"/>
  <c r="F35" i="2"/>
  <c r="F33" i="2"/>
  <c r="E33" i="2"/>
  <c r="E35" i="2"/>
  <c r="D35" i="2"/>
  <c r="D33" i="2"/>
  <c r="AA31" i="2"/>
  <c r="AB10" i="2"/>
  <c r="AB31" i="2" s="1"/>
  <c r="AB33" i="2" s="1"/>
  <c r="S35" i="2"/>
  <c r="S33" i="2"/>
  <c r="K35" i="2"/>
  <c r="K33" i="2"/>
  <c r="AA12" i="2"/>
  <c r="AB12" i="2" s="1"/>
  <c r="AC12" i="2"/>
  <c r="X35" i="2"/>
  <c r="X33" i="2"/>
  <c r="AA26" i="2"/>
  <c r="AB26" i="2" s="1"/>
  <c r="AC26" i="2"/>
  <c r="C35" i="2"/>
  <c r="C33" i="2"/>
  <c r="V35" i="2"/>
  <c r="V33" i="2"/>
  <c r="Z35" i="2"/>
  <c r="Z33" i="2"/>
  <c r="H35" i="2"/>
  <c r="H33" i="2"/>
  <c r="AA28" i="2"/>
  <c r="AB28" i="2" s="1"/>
  <c r="N35" i="2"/>
  <c r="N33" i="2"/>
  <c r="W35" i="2"/>
  <c r="W33" i="2"/>
  <c r="O35" i="2"/>
  <c r="O33" i="2"/>
  <c r="G35" i="2"/>
  <c r="G33" i="2"/>
  <c r="T33" i="2"/>
  <c r="T35" i="2"/>
  <c r="J35" i="2"/>
  <c r="J33" i="2"/>
  <c r="AA34" i="2"/>
  <c r="AC33" i="2" l="1"/>
  <c r="AA35" i="2"/>
  <c r="AB35" i="2" s="1"/>
  <c r="AA33" i="2"/>
</calcChain>
</file>

<file path=xl/sharedStrings.xml><?xml version="1.0" encoding="utf-8"?>
<sst xmlns="http://schemas.openxmlformats.org/spreadsheetml/2006/main" count="186" uniqueCount="68">
  <si>
    <t>Акционерное Общество " МУРМАНСКИЙ  МОРСКОЙ  РЫБНЫЙ  ПОРТ"</t>
  </si>
  <si>
    <t>Наименование организации</t>
  </si>
  <si>
    <t>Суточн</t>
  </si>
  <si>
    <r>
      <t xml:space="preserve">             ПС-5 Мурманского филиала ПАО "Россети Северо-Запад"  </t>
    </r>
    <r>
      <rPr>
        <b/>
        <sz val="16"/>
        <color indexed="10"/>
        <rFont val="Times New Roman"/>
        <family val="1"/>
        <charset val="204"/>
      </rPr>
      <t xml:space="preserve"> (в работе фидера 15, 22, 28)</t>
    </r>
  </si>
  <si>
    <t>ООО "АББ"</t>
  </si>
  <si>
    <t>ОАО "Мурманский  Тарный комбинат"</t>
  </si>
  <si>
    <t>ООО "Мурманский Судоремонтный завод"</t>
  </si>
  <si>
    <t>ООО " СРП Электросудоремонт"</t>
  </si>
  <si>
    <t>ООО "Кольская рыбоперерабат.комп."</t>
  </si>
  <si>
    <t>ООО "Максима"</t>
  </si>
  <si>
    <t>ООО "Наяда"</t>
  </si>
  <si>
    <t>ООО "Судоремонт"</t>
  </si>
  <si>
    <t>ООО "Мурманские рыбопродукты"</t>
  </si>
  <si>
    <t>ООО "Мурманский рыбоперерабатывающий комплекс""</t>
  </si>
  <si>
    <t>ООО "Фишпродакс"</t>
  </si>
  <si>
    <t>ООО "Виадук"</t>
  </si>
  <si>
    <t>ООО "Боско-морепродукт"</t>
  </si>
  <si>
    <t>ООО "СЗРК Мурманск"</t>
  </si>
  <si>
    <t>Черкасов</t>
  </si>
  <si>
    <t>ООО СРК "Мурман"</t>
  </si>
  <si>
    <t>АО "ММРП"</t>
  </si>
  <si>
    <t>ИТОГО по ПС-5</t>
  </si>
  <si>
    <r>
      <t xml:space="preserve">             ПС-57  Мурманского филиала ПАО "Россети Северо-Запад"</t>
    </r>
    <r>
      <rPr>
        <b/>
        <sz val="16"/>
        <color indexed="10"/>
        <rFont val="Times New Roman"/>
        <family val="1"/>
        <charset val="204"/>
      </rPr>
      <t xml:space="preserve"> (в работе фидера 16,9,15)</t>
    </r>
  </si>
  <si>
    <t>ИП Тумарева М.В.</t>
  </si>
  <si>
    <t>ОАО "Мурманск.фабрика орудий лова"</t>
  </si>
  <si>
    <t xml:space="preserve">ООО АМК </t>
  </si>
  <si>
    <t>ООО "Капитан Немо"</t>
  </si>
  <si>
    <t>ЗАО " МСК "</t>
  </si>
  <si>
    <t>ООО "Первая стивидорная компания"</t>
  </si>
  <si>
    <t>ООО "Альбатрос"</t>
  </si>
  <si>
    <t>Косинов С.Н.</t>
  </si>
  <si>
    <t>УВО ВНГ России по Мурмаснколй области</t>
  </si>
  <si>
    <t>Мурманский ЦСМ</t>
  </si>
  <si>
    <t>Парус</t>
  </si>
  <si>
    <t>Абрамян А.Ф.</t>
  </si>
  <si>
    <t>ИТОГО по ПС-57</t>
  </si>
  <si>
    <t xml:space="preserve">                                                               Акционерное Общество " МУРМАНСКИЙ  МОРСКОЙ  РЫБНЫЙ  ПОРТ"</t>
  </si>
  <si>
    <t>Суточн.</t>
  </si>
  <si>
    <t>Рср.</t>
  </si>
  <si>
    <t>Pmax</t>
  </si>
  <si>
    <t>ПС- 5 Мурманского филиала ПАО "Россети Северо-Запад"</t>
  </si>
  <si>
    <t>кВтч</t>
  </si>
  <si>
    <t>кВАрч</t>
  </si>
  <si>
    <t>Нагрузка рыбного порта</t>
  </si>
  <si>
    <t>Нагрузка субабонентов</t>
  </si>
  <si>
    <t>Нагрузка,подкл.к АЧР</t>
  </si>
  <si>
    <t>Напряжение на шинах</t>
  </si>
  <si>
    <t>кВ</t>
  </si>
  <si>
    <t>ПС-57 Мурманского филиала ПАО "Россети Северо-Запад"</t>
  </si>
  <si>
    <t>ПС-301 Мурманского филиала ПАО "Россети Северо-Запад"</t>
  </si>
  <si>
    <t>Всего</t>
  </si>
  <si>
    <t>Задание по графику временного ограничения 2022-2023, квт.</t>
  </si>
  <si>
    <t>Сводная  таблица нагрузок по потребителям, включенным в графики временного отключения  за 21 декабря 2022  г.</t>
  </si>
  <si>
    <t>И. о. главного  инженера                                                      Е.А.Кожевников</t>
  </si>
  <si>
    <t>Инженер-электрик В.С.Иванова 28-61-61</t>
  </si>
  <si>
    <t>И. о. главного  инженера                                                           Е.А.Кожевников</t>
  </si>
  <si>
    <t>Сводная  ведомость  электрических  нагрузок  за 21 декабря 2022г.</t>
  </si>
  <si>
    <t>Приложение к письму АО "ММРП"                     № 01/11-______ от  ___.06.2022</t>
  </si>
  <si>
    <t>Сводная  таблица нагрузок по потребителям, включенным в графики временного отключения  за 15 июня 2022  г.</t>
  </si>
  <si>
    <t>Задание по графику временного ограничения 2021-2022, квт.</t>
  </si>
  <si>
    <t>Главный  инженер                                                                 С.Н. Лычагов</t>
  </si>
  <si>
    <t>Начальник энергохозяйства                                                 Е.А. Кожевников</t>
  </si>
  <si>
    <t>А.А. Курлычкина 28-77-21</t>
  </si>
  <si>
    <t>Приложение к письму АО "ММРП"                                                      № 01/11-______ от  ___.06.2022</t>
  </si>
  <si>
    <t>Сводная  ведомость  электрических  нагрузок  за 15 июня 2022г.</t>
  </si>
  <si>
    <t>Главный  инженер                                                               С.Н. Лычагов</t>
  </si>
  <si>
    <t>Начальник энергохозяйства                                                  Е.А. Кожевников</t>
  </si>
  <si>
    <t>А.А. Курлычкина  28-77-21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</si>
</sst>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b/>
      <sz val="9"/>
      <name val="Arial Cyr"/>
      <charset val="204"/>
    </font>
    <font>
      <sz val="24"/>
      <name val="Arial Cyr"/>
      <charset val="204"/>
    </font>
    <font>
      <sz val="14"/>
      <name val="Arial Cyr"/>
      <charset val="204"/>
    </font>
    <font>
      <sz val="10"/>
      <color indexed="9"/>
      <name val="Arial Cyr"/>
      <charset val="204"/>
    </font>
    <font>
      <sz val="14"/>
      <color indexed="9"/>
      <name val="Arial Cyr"/>
      <charset val="204"/>
    </font>
    <font>
      <sz val="18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22"/>
      <color theme="1"/>
      <name val="Arial Cyr"/>
      <charset val="204"/>
    </font>
    <font>
      <sz val="18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22"/>
      <name val="Arial Cyr"/>
      <charset val="204"/>
    </font>
    <font>
      <b/>
      <sz val="2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9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1"/>
    <xf numFmtId="0" fontId="20" fillId="0" borderId="0" xfId="1" applyFont="1" applyBorder="1"/>
    <xf numFmtId="0" fontId="21" fillId="0" borderId="0" xfId="1" applyFont="1" applyBorder="1"/>
    <xf numFmtId="0" fontId="22" fillId="0" borderId="0" xfId="1" applyFont="1" applyBorder="1"/>
    <xf numFmtId="0" fontId="23" fillId="0" borderId="0" xfId="1" applyFont="1" applyBorder="1"/>
    <xf numFmtId="0" fontId="24" fillId="0" borderId="0" xfId="1" applyFont="1" applyBorder="1"/>
    <xf numFmtId="0" fontId="25" fillId="0" borderId="0" xfId="1" applyFont="1" applyBorder="1"/>
    <xf numFmtId="0" fontId="42" fillId="0" borderId="0" xfId="1" applyFont="1" applyBorder="1"/>
    <xf numFmtId="0" fontId="43" fillId="0" borderId="0" xfId="1" applyFont="1" applyBorder="1"/>
    <xf numFmtId="0" fontId="30" fillId="0" borderId="13" xfId="1" applyFont="1" applyFill="1" applyBorder="1"/>
    <xf numFmtId="0" fontId="23" fillId="0" borderId="0" xfId="1" applyFont="1" applyFill="1"/>
    <xf numFmtId="0" fontId="23" fillId="2" borderId="0" xfId="1" applyFont="1" applyFill="1"/>
    <xf numFmtId="1" fontId="23" fillId="2" borderId="0" xfId="1" applyNumberFormat="1" applyFont="1" applyFill="1"/>
    <xf numFmtId="0" fontId="24" fillId="2" borderId="38" xfId="1" applyFont="1" applyFill="1" applyBorder="1"/>
    <xf numFmtId="1" fontId="24" fillId="2" borderId="0" xfId="1" applyNumberFormat="1" applyFont="1" applyFill="1" applyBorder="1"/>
    <xf numFmtId="0" fontId="23" fillId="2" borderId="0" xfId="1" applyFont="1" applyFill="1" applyBorder="1"/>
    <xf numFmtId="1" fontId="23" fillId="2" borderId="39" xfId="1" applyNumberFormat="1" applyFont="1" applyFill="1" applyBorder="1"/>
    <xf numFmtId="0" fontId="28" fillId="2" borderId="38" xfId="1" applyFont="1" applyFill="1" applyBorder="1"/>
    <xf numFmtId="0" fontId="24" fillId="2" borderId="0" xfId="1" applyFont="1" applyFill="1" applyBorder="1"/>
    <xf numFmtId="1" fontId="23" fillId="0" borderId="0" xfId="1" applyNumberFormat="1" applyFont="1" applyBorder="1"/>
    <xf numFmtId="0" fontId="33" fillId="0" borderId="0" xfId="1" applyFont="1" applyBorder="1"/>
    <xf numFmtId="0" fontId="44" fillId="0" borderId="0" xfId="1" applyFont="1" applyBorder="1"/>
    <xf numFmtId="0" fontId="45" fillId="0" borderId="0" xfId="1" applyFont="1" applyBorder="1"/>
    <xf numFmtId="0" fontId="34" fillId="0" borderId="0" xfId="1" applyFont="1" applyBorder="1"/>
    <xf numFmtId="0" fontId="35" fillId="0" borderId="0" xfId="1" applyFont="1"/>
    <xf numFmtId="0" fontId="36" fillId="0" borderId="0" xfId="1" applyFont="1" applyBorder="1"/>
    <xf numFmtId="0" fontId="23" fillId="0" borderId="0" xfId="1" applyFont="1" applyFill="1" applyBorder="1"/>
    <xf numFmtId="1" fontId="23" fillId="0" borderId="0" xfId="1" applyNumberFormat="1" applyFont="1" applyFill="1"/>
    <xf numFmtId="0" fontId="2" fillId="0" borderId="0" xfId="1"/>
    <xf numFmtId="0" fontId="2" fillId="0" borderId="0" xfId="1" applyBorder="1"/>
    <xf numFmtId="0" fontId="5" fillId="0" borderId="0" xfId="1" applyFont="1" applyBorder="1"/>
    <xf numFmtId="0" fontId="6" fillId="0" borderId="0" xfId="1" applyFont="1"/>
    <xf numFmtId="0" fontId="2" fillId="0" borderId="0" xfId="1" applyFont="1"/>
    <xf numFmtId="0" fontId="8" fillId="0" borderId="0" xfId="1" applyFont="1" applyBorder="1"/>
    <xf numFmtId="0" fontId="8" fillId="0" borderId="0" xfId="1" applyFont="1"/>
    <xf numFmtId="0" fontId="2" fillId="0" borderId="0" xfId="1" applyFont="1" applyBorder="1"/>
    <xf numFmtId="0" fontId="3" fillId="0" borderId="0" xfId="1" applyFont="1"/>
    <xf numFmtId="0" fontId="11" fillId="0" borderId="0" xfId="1" applyFont="1" applyBorder="1"/>
    <xf numFmtId="0" fontId="12" fillId="0" borderId="0" xfId="1" applyFont="1" applyBorder="1"/>
    <xf numFmtId="1" fontId="2" fillId="0" borderId="0" xfId="1" applyNumberFormat="1" applyFont="1" applyBorder="1"/>
    <xf numFmtId="0" fontId="13" fillId="0" borderId="0" xfId="1" applyFont="1" applyBorder="1"/>
    <xf numFmtId="0" fontId="14" fillId="0" borderId="0" xfId="1" applyFont="1" applyBorder="1"/>
    <xf numFmtId="0" fontId="3" fillId="0" borderId="0" xfId="1" applyFont="1" applyBorder="1"/>
    <xf numFmtId="0" fontId="9" fillId="0" borderId="0" xfId="1" applyFont="1" applyBorder="1"/>
    <xf numFmtId="0" fontId="15" fillId="0" borderId="0" xfId="1" applyFont="1" applyBorder="1"/>
    <xf numFmtId="0" fontId="16" fillId="0" borderId="0" xfId="1" applyFont="1" applyBorder="1"/>
    <xf numFmtId="0" fontId="17" fillId="0" borderId="0" xfId="1" applyFont="1" applyBorder="1"/>
    <xf numFmtId="0" fontId="18" fillId="0" borderId="0" xfId="1" applyFont="1" applyBorder="1"/>
    <xf numFmtId="0" fontId="37" fillId="0" borderId="0" xfId="1" applyFont="1" applyBorder="1"/>
    <xf numFmtId="0" fontId="38" fillId="0" borderId="0" xfId="1" applyFont="1" applyBorder="1"/>
    <xf numFmtId="0" fontId="39" fillId="0" borderId="0" xfId="1" applyFont="1" applyBorder="1"/>
    <xf numFmtId="0" fontId="40" fillId="0" borderId="0" xfId="1" applyFont="1" applyBorder="1"/>
    <xf numFmtId="0" fontId="41" fillId="0" borderId="0" xfId="1" applyFont="1" applyBorder="1"/>
    <xf numFmtId="0" fontId="4" fillId="0" borderId="0" xfId="1" applyFont="1"/>
    <xf numFmtId="0" fontId="28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0" fillId="0" borderId="13" xfId="0" applyFont="1" applyFill="1" applyBorder="1"/>
    <xf numFmtId="1" fontId="28" fillId="0" borderId="14" xfId="0" applyNumberFormat="1" applyFont="1" applyFill="1" applyBorder="1"/>
    <xf numFmtId="1" fontId="28" fillId="0" borderId="34" xfId="0" applyNumberFormat="1" applyFont="1" applyFill="1" applyBorder="1"/>
    <xf numFmtId="1" fontId="28" fillId="0" borderId="13" xfId="0" applyNumberFormat="1" applyFont="1" applyFill="1" applyBorder="1"/>
    <xf numFmtId="1" fontId="28" fillId="0" borderId="3" xfId="0" applyNumberFormat="1" applyFont="1" applyFill="1" applyBorder="1"/>
    <xf numFmtId="1" fontId="28" fillId="0" borderId="1" xfId="0" applyNumberFormat="1" applyFont="1" applyFill="1" applyBorder="1"/>
    <xf numFmtId="1" fontId="28" fillId="0" borderId="2" xfId="0" applyNumberFormat="1" applyFont="1" applyFill="1" applyBorder="1"/>
    <xf numFmtId="165" fontId="28" fillId="0" borderId="3" xfId="0" applyNumberFormat="1" applyFont="1" applyFill="1" applyBorder="1"/>
    <xf numFmtId="1" fontId="28" fillId="0" borderId="35" xfId="0" applyNumberFormat="1" applyFont="1" applyFill="1" applyBorder="1"/>
    <xf numFmtId="1" fontId="24" fillId="0" borderId="35" xfId="0" applyNumberFormat="1" applyFont="1" applyFill="1" applyBorder="1"/>
    <xf numFmtId="0" fontId="30" fillId="2" borderId="18" xfId="0" applyFont="1" applyFill="1" applyBorder="1"/>
    <xf numFmtId="1" fontId="28" fillId="2" borderId="18" xfId="0" applyNumberFormat="1" applyFont="1" applyFill="1" applyBorder="1"/>
    <xf numFmtId="1" fontId="28" fillId="2" borderId="22" xfId="0" applyNumberFormat="1" applyFont="1" applyFill="1" applyBorder="1"/>
    <xf numFmtId="0" fontId="28" fillId="2" borderId="19" xfId="0" applyFont="1" applyFill="1" applyBorder="1"/>
    <xf numFmtId="0" fontId="28" fillId="2" borderId="25" xfId="0" applyFont="1" applyFill="1" applyBorder="1"/>
    <xf numFmtId="1" fontId="28" fillId="2" borderId="35" xfId="0" applyNumberFormat="1" applyFont="1" applyFill="1" applyBorder="1"/>
    <xf numFmtId="0" fontId="30" fillId="2" borderId="20" xfId="0" applyFont="1" applyFill="1" applyBorder="1"/>
    <xf numFmtId="1" fontId="28" fillId="2" borderId="36" xfId="0" applyNumberFormat="1" applyFont="1" applyFill="1" applyBorder="1"/>
    <xf numFmtId="1" fontId="28" fillId="2" borderId="7" xfId="0" applyNumberFormat="1" applyFont="1" applyFill="1" applyBorder="1"/>
    <xf numFmtId="1" fontId="28" fillId="2" borderId="37" xfId="0" applyNumberFormat="1" applyFont="1" applyFill="1" applyBorder="1"/>
    <xf numFmtId="1" fontId="28" fillId="2" borderId="20" xfId="0" applyNumberFormat="1" applyFont="1" applyFill="1" applyBorder="1"/>
    <xf numFmtId="0" fontId="30" fillId="2" borderId="14" xfId="0" applyFont="1" applyFill="1" applyBorder="1"/>
    <xf numFmtId="1" fontId="28" fillId="2" borderId="34" xfId="0" applyNumberFormat="1" applyFont="1" applyFill="1" applyBorder="1"/>
    <xf numFmtId="1" fontId="28" fillId="2" borderId="14" xfId="0" applyNumberFormat="1" applyFont="1" applyFill="1" applyBorder="1"/>
    <xf numFmtId="0" fontId="30" fillId="2" borderId="13" xfId="0" applyFont="1" applyFill="1" applyBorder="1"/>
    <xf numFmtId="1" fontId="28" fillId="2" borderId="3" xfId="0" applyNumberFormat="1" applyFont="1" applyFill="1" applyBorder="1"/>
    <xf numFmtId="1" fontId="28" fillId="2" borderId="13" xfId="0" applyNumberFormat="1" applyFont="1" applyFill="1" applyBorder="1"/>
    <xf numFmtId="1" fontId="28" fillId="0" borderId="26" xfId="0" applyNumberFormat="1" applyFont="1" applyFill="1" applyBorder="1"/>
    <xf numFmtId="1" fontId="28" fillId="2" borderId="3" xfId="0" applyNumberFormat="1" applyFont="1" applyFill="1" applyBorder="1" applyAlignment="1"/>
    <xf numFmtId="0" fontId="28" fillId="0" borderId="13" xfId="0" applyFont="1" applyFill="1" applyBorder="1"/>
    <xf numFmtId="0" fontId="28" fillId="0" borderId="40" xfId="0" applyFont="1" applyFill="1" applyBorder="1"/>
    <xf numFmtId="1" fontId="32" fillId="0" borderId="13" xfId="0" applyNumberFormat="1" applyFont="1" applyFill="1" applyBorder="1"/>
    <xf numFmtId="0" fontId="28" fillId="0" borderId="3" xfId="0" applyFont="1" applyBorder="1" applyAlignment="1"/>
    <xf numFmtId="0" fontId="28" fillId="0" borderId="1" xfId="0" applyFont="1" applyBorder="1" applyAlignment="1"/>
    <xf numFmtId="0" fontId="28" fillId="0" borderId="2" xfId="0" applyFont="1" applyBorder="1" applyAlignment="1"/>
    <xf numFmtId="1" fontId="28" fillId="0" borderId="13" xfId="0" applyNumberFormat="1" applyFont="1" applyBorder="1" applyAlignment="1"/>
    <xf numFmtId="0" fontId="30" fillId="0" borderId="20" xfId="0" applyFont="1" applyFill="1" applyBorder="1"/>
    <xf numFmtId="1" fontId="32" fillId="0" borderId="40" xfId="0" applyNumberFormat="1" applyFont="1" applyFill="1" applyBorder="1"/>
    <xf numFmtId="0" fontId="28" fillId="0" borderId="23" xfId="0" applyFont="1" applyBorder="1" applyAlignment="1"/>
    <xf numFmtId="0" fontId="28" fillId="0" borderId="16" xfId="0" applyFont="1" applyBorder="1" applyAlignment="1"/>
    <xf numFmtId="0" fontId="28" fillId="0" borderId="15" xfId="0" applyFont="1" applyBorder="1" applyAlignment="1"/>
    <xf numFmtId="0" fontId="28" fillId="0" borderId="24" xfId="0" applyFont="1" applyBorder="1" applyAlignment="1"/>
    <xf numFmtId="0" fontId="28" fillId="0" borderId="28" xfId="0" applyFont="1" applyBorder="1" applyAlignment="1"/>
    <xf numFmtId="1" fontId="28" fillId="0" borderId="40" xfId="0" applyNumberFormat="1" applyFont="1" applyBorder="1" applyAlignment="1"/>
    <xf numFmtId="1" fontId="28" fillId="0" borderId="20" xfId="0" applyNumberFormat="1" applyFont="1" applyFill="1" applyBorder="1"/>
    <xf numFmtId="1" fontId="28" fillId="0" borderId="30" xfId="0" applyNumberFormat="1" applyFont="1" applyBorder="1"/>
    <xf numFmtId="0" fontId="28" fillId="0" borderId="29" xfId="0" applyFont="1" applyBorder="1"/>
    <xf numFmtId="0" fontId="28" fillId="0" borderId="7" xfId="0" applyFont="1" applyBorder="1"/>
    <xf numFmtId="1" fontId="28" fillId="0" borderId="37" xfId="0" applyNumberFormat="1" applyFont="1" applyBorder="1"/>
    <xf numFmtId="1" fontId="28" fillId="0" borderId="20" xfId="0" applyNumberFormat="1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Fill="1" applyBorder="1"/>
    <xf numFmtId="0" fontId="7" fillId="0" borderId="4" xfId="0" applyFont="1" applyBorder="1"/>
    <xf numFmtId="1" fontId="7" fillId="0" borderId="4" xfId="0" applyNumberFormat="1" applyFont="1" applyBorder="1"/>
    <xf numFmtId="1" fontId="7" fillId="0" borderId="4" xfId="0" applyNumberFormat="1" applyFont="1" applyBorder="1" applyAlignment="1">
      <alignment horizontal="left" indent="1"/>
    </xf>
    <xf numFmtId="1" fontId="7" fillId="0" borderId="4" xfId="0" applyNumberFormat="1" applyFont="1" applyFill="1" applyBorder="1"/>
    <xf numFmtId="1" fontId="7" fillId="0" borderId="5" xfId="0" applyNumberFormat="1" applyFont="1" applyBorder="1" applyAlignment="1">
      <alignment horizontal="right"/>
    </xf>
    <xf numFmtId="1" fontId="7" fillId="0" borderId="14" xfId="0" applyNumberFormat="1" applyFont="1" applyBorder="1"/>
    <xf numFmtId="0" fontId="7" fillId="0" borderId="1" xfId="0" applyFont="1" applyBorder="1"/>
    <xf numFmtId="1" fontId="7" fillId="0" borderId="1" xfId="0" applyNumberFormat="1" applyFont="1" applyBorder="1"/>
    <xf numFmtId="1" fontId="7" fillId="0" borderId="6" xfId="0" applyNumberFormat="1" applyFont="1" applyBorder="1"/>
    <xf numFmtId="0" fontId="7" fillId="0" borderId="13" xfId="0" applyFont="1" applyFill="1" applyBorder="1"/>
    <xf numFmtId="0" fontId="7" fillId="0" borderId="10" xfId="0" applyFont="1" applyBorder="1"/>
    <xf numFmtId="1" fontId="7" fillId="0" borderId="1" xfId="0" applyNumberFormat="1" applyFont="1" applyBorder="1" applyAlignment="1">
      <alignment horizontal="right"/>
    </xf>
    <xf numFmtId="1" fontId="7" fillId="0" borderId="13" xfId="0" applyNumberFormat="1" applyFont="1" applyBorder="1"/>
    <xf numFmtId="1" fontId="7" fillId="0" borderId="6" xfId="0" applyNumberFormat="1" applyFont="1" applyBorder="1" applyAlignment="1">
      <alignment horizontal="right"/>
    </xf>
    <xf numFmtId="165" fontId="7" fillId="0" borderId="1" xfId="0" applyNumberFormat="1" applyFont="1" applyFill="1" applyBorder="1"/>
    <xf numFmtId="0" fontId="7" fillId="0" borderId="1" xfId="0" applyFont="1" applyFill="1" applyBorder="1"/>
    <xf numFmtId="0" fontId="7" fillId="0" borderId="6" xfId="0" applyFont="1" applyBorder="1"/>
    <xf numFmtId="1" fontId="7" fillId="0" borderId="1" xfId="0" applyNumberFormat="1" applyFont="1" applyFill="1" applyBorder="1"/>
    <xf numFmtId="165" fontId="7" fillId="0" borderId="6" xfId="0" applyNumberFormat="1" applyFont="1" applyBorder="1"/>
    <xf numFmtId="165" fontId="7" fillId="0" borderId="1" xfId="0" applyNumberFormat="1" applyFont="1" applyBorder="1"/>
    <xf numFmtId="165" fontId="7" fillId="0" borderId="13" xfId="0" applyNumberFormat="1" applyFont="1" applyFill="1" applyBorder="1"/>
    <xf numFmtId="0" fontId="7" fillId="2" borderId="10" xfId="0" applyFont="1" applyFill="1" applyBorder="1"/>
    <xf numFmtId="0" fontId="7" fillId="2" borderId="1" xfId="0" applyFont="1" applyFill="1" applyBorder="1"/>
    <xf numFmtId="1" fontId="7" fillId="2" borderId="1" xfId="0" applyNumberFormat="1" applyFont="1" applyFill="1" applyBorder="1"/>
    <xf numFmtId="1" fontId="7" fillId="2" borderId="13" xfId="0" applyNumberFormat="1" applyFont="1" applyFill="1" applyBorder="1"/>
    <xf numFmtId="1" fontId="7" fillId="2" borderId="6" xfId="0" applyNumberFormat="1" applyFont="1" applyFill="1" applyBorder="1"/>
    <xf numFmtId="0" fontId="7" fillId="2" borderId="13" xfId="0" applyFont="1" applyFill="1" applyBorder="1"/>
    <xf numFmtId="0" fontId="7" fillId="2" borderId="12" xfId="0" applyFont="1" applyFill="1" applyBorder="1"/>
    <xf numFmtId="0" fontId="7" fillId="2" borderId="16" xfId="0" applyFont="1" applyFill="1" applyBorder="1"/>
    <xf numFmtId="1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Font="1" applyFill="1" applyBorder="1"/>
    <xf numFmtId="0" fontId="2" fillId="3" borderId="0" xfId="1" applyFill="1" applyBorder="1"/>
    <xf numFmtId="0" fontId="2" fillId="3" borderId="0" xfId="1" applyFill="1"/>
    <xf numFmtId="0" fontId="28" fillId="0" borderId="20" xfId="1" applyFont="1" applyBorder="1" applyAlignment="1">
      <alignment horizontal="center" vertical="center" wrapText="1"/>
    </xf>
    <xf numFmtId="0" fontId="29" fillId="0" borderId="20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 wrapText="1"/>
    </xf>
    <xf numFmtId="0" fontId="28" fillId="0" borderId="33" xfId="1" applyFont="1" applyBorder="1" applyAlignment="1">
      <alignment horizontal="center" vertical="center" wrapText="1"/>
    </xf>
    <xf numFmtId="1" fontId="28" fillId="0" borderId="14" xfId="1" applyNumberFormat="1" applyFont="1" applyFill="1" applyBorder="1"/>
    <xf numFmtId="1" fontId="28" fillId="0" borderId="34" xfId="1" applyNumberFormat="1" applyFont="1" applyFill="1" applyBorder="1"/>
    <xf numFmtId="1" fontId="28" fillId="0" borderId="13" xfId="1" applyNumberFormat="1" applyFont="1" applyFill="1" applyBorder="1"/>
    <xf numFmtId="1" fontId="28" fillId="0" borderId="3" xfId="1" applyNumberFormat="1" applyFont="1" applyFill="1" applyBorder="1"/>
    <xf numFmtId="1" fontId="28" fillId="0" borderId="1" xfId="1" applyNumberFormat="1" applyFont="1" applyFill="1" applyBorder="1"/>
    <xf numFmtId="1" fontId="28" fillId="0" borderId="2" xfId="1" applyNumberFormat="1" applyFont="1" applyFill="1" applyBorder="1"/>
    <xf numFmtId="165" fontId="28" fillId="0" borderId="3" xfId="1" applyNumberFormat="1" applyFont="1" applyFill="1" applyBorder="1"/>
    <xf numFmtId="1" fontId="28" fillId="0" borderId="35" xfId="1" applyNumberFormat="1" applyFont="1" applyFill="1" applyBorder="1"/>
    <xf numFmtId="1" fontId="24" fillId="0" borderId="35" xfId="1" applyNumberFormat="1" applyFont="1" applyFill="1" applyBorder="1"/>
    <xf numFmtId="0" fontId="30" fillId="2" borderId="18" xfId="1" applyFont="1" applyFill="1" applyBorder="1"/>
    <xf numFmtId="1" fontId="28" fillId="2" borderId="18" xfId="1" applyNumberFormat="1" applyFont="1" applyFill="1" applyBorder="1"/>
    <xf numFmtId="1" fontId="28" fillId="2" borderId="22" xfId="1" applyNumberFormat="1" applyFont="1" applyFill="1" applyBorder="1"/>
    <xf numFmtId="0" fontId="28" fillId="2" borderId="19" xfId="1" applyFont="1" applyFill="1" applyBorder="1"/>
    <xf numFmtId="0" fontId="28" fillId="2" borderId="25" xfId="1" applyFont="1" applyFill="1" applyBorder="1"/>
    <xf numFmtId="1" fontId="28" fillId="2" borderId="35" xfId="1" applyNumberFormat="1" applyFont="1" applyFill="1" applyBorder="1"/>
    <xf numFmtId="0" fontId="30" fillId="2" borderId="20" xfId="1" applyFont="1" applyFill="1" applyBorder="1"/>
    <xf numFmtId="1" fontId="28" fillId="2" borderId="36" xfId="1" applyNumberFormat="1" applyFont="1" applyFill="1" applyBorder="1"/>
    <xf numFmtId="1" fontId="28" fillId="2" borderId="7" xfId="1" applyNumberFormat="1" applyFont="1" applyFill="1" applyBorder="1"/>
    <xf numFmtId="1" fontId="28" fillId="2" borderId="37" xfId="1" applyNumberFormat="1" applyFont="1" applyFill="1" applyBorder="1"/>
    <xf numFmtId="1" fontId="28" fillId="2" borderId="20" xfId="1" applyNumberFormat="1" applyFont="1" applyFill="1" applyBorder="1"/>
    <xf numFmtId="0" fontId="30" fillId="2" borderId="14" xfId="1" applyFont="1" applyFill="1" applyBorder="1"/>
    <xf numFmtId="1" fontId="28" fillId="2" borderId="34" xfId="1" applyNumberFormat="1" applyFont="1" applyFill="1" applyBorder="1"/>
    <xf numFmtId="1" fontId="28" fillId="2" borderId="14" xfId="1" applyNumberFormat="1" applyFont="1" applyFill="1" applyBorder="1"/>
    <xf numFmtId="0" fontId="30" fillId="2" borderId="13" xfId="1" applyFont="1" applyFill="1" applyBorder="1"/>
    <xf numFmtId="1" fontId="28" fillId="2" borderId="3" xfId="1" applyNumberFormat="1" applyFont="1" applyFill="1" applyBorder="1"/>
    <xf numFmtId="1" fontId="28" fillId="2" borderId="13" xfId="1" applyNumberFormat="1" applyFont="1" applyFill="1" applyBorder="1"/>
    <xf numFmtId="1" fontId="28" fillId="0" borderId="26" xfId="1" applyNumberFormat="1" applyFont="1" applyFill="1" applyBorder="1"/>
    <xf numFmtId="0" fontId="28" fillId="0" borderId="13" xfId="1" applyFont="1" applyFill="1" applyBorder="1"/>
    <xf numFmtId="1" fontId="28" fillId="2" borderId="3" xfId="1" applyNumberFormat="1" applyFont="1" applyFill="1" applyBorder="1" applyAlignment="1"/>
    <xf numFmtId="0" fontId="28" fillId="0" borderId="40" xfId="1" applyFont="1" applyFill="1" applyBorder="1"/>
    <xf numFmtId="1" fontId="32" fillId="0" borderId="13" xfId="1" applyNumberFormat="1" applyFont="1" applyFill="1" applyBorder="1"/>
    <xf numFmtId="0" fontId="28" fillId="0" borderId="3" xfId="1" applyFont="1" applyBorder="1" applyAlignment="1"/>
    <xf numFmtId="0" fontId="28" fillId="0" borderId="1" xfId="1" applyFont="1" applyBorder="1" applyAlignment="1"/>
    <xf numFmtId="0" fontId="28" fillId="0" borderId="2" xfId="1" applyFont="1" applyBorder="1" applyAlignment="1"/>
    <xf numFmtId="1" fontId="28" fillId="0" borderId="13" xfId="1" applyNumberFormat="1" applyFont="1" applyBorder="1" applyAlignment="1"/>
    <xf numFmtId="0" fontId="30" fillId="0" borderId="20" xfId="1" applyFont="1" applyFill="1" applyBorder="1"/>
    <xf numFmtId="1" fontId="32" fillId="0" borderId="40" xfId="1" applyNumberFormat="1" applyFont="1" applyFill="1" applyBorder="1"/>
    <xf numFmtId="0" fontId="28" fillId="0" borderId="23" xfId="1" applyFont="1" applyBorder="1" applyAlignment="1"/>
    <xf numFmtId="0" fontId="28" fillId="0" borderId="16" xfId="1" applyFont="1" applyBorder="1" applyAlignment="1"/>
    <xf numFmtId="0" fontId="28" fillId="0" borderId="15" xfId="1" applyFont="1" applyBorder="1" applyAlignment="1"/>
    <xf numFmtId="0" fontId="28" fillId="0" borderId="24" xfId="1" applyFont="1" applyBorder="1" applyAlignment="1"/>
    <xf numFmtId="0" fontId="28" fillId="0" borderId="28" xfId="1" applyFont="1" applyBorder="1" applyAlignment="1"/>
    <xf numFmtId="1" fontId="28" fillId="0" borderId="40" xfId="1" applyNumberFormat="1" applyFont="1" applyBorder="1" applyAlignment="1"/>
    <xf numFmtId="1" fontId="28" fillId="0" borderId="20" xfId="1" applyNumberFormat="1" applyFont="1" applyFill="1" applyBorder="1"/>
    <xf numFmtId="1" fontId="28" fillId="0" borderId="30" xfId="1" applyNumberFormat="1" applyFont="1" applyBorder="1"/>
    <xf numFmtId="0" fontId="28" fillId="0" borderId="29" xfId="1" applyFont="1" applyBorder="1"/>
    <xf numFmtId="0" fontId="28" fillId="0" borderId="7" xfId="1" applyFont="1" applyBorder="1"/>
    <xf numFmtId="1" fontId="28" fillId="0" borderId="37" xfId="1" applyNumberFormat="1" applyFont="1" applyBorder="1"/>
    <xf numFmtId="1" fontId="28" fillId="0" borderId="20" xfId="1" applyNumberFormat="1" applyFont="1" applyBorder="1"/>
    <xf numFmtId="0" fontId="7" fillId="0" borderId="7" xfId="1" applyFont="1" applyBorder="1"/>
    <xf numFmtId="0" fontId="7" fillId="0" borderId="8" xfId="1" applyFont="1" applyBorder="1"/>
    <xf numFmtId="0" fontId="7" fillId="0" borderId="8" xfId="1" applyFont="1" applyBorder="1" applyAlignment="1">
      <alignment horizontal="center"/>
    </xf>
    <xf numFmtId="0" fontId="7" fillId="0" borderId="11" xfId="1" applyFont="1" applyFill="1" applyBorder="1"/>
    <xf numFmtId="0" fontId="7" fillId="0" borderId="4" xfId="1" applyFont="1" applyBorder="1"/>
    <xf numFmtId="1" fontId="7" fillId="0" borderId="4" xfId="1" applyNumberFormat="1" applyFont="1" applyBorder="1"/>
    <xf numFmtId="1" fontId="7" fillId="0" borderId="4" xfId="1" applyNumberFormat="1" applyFont="1" applyBorder="1" applyAlignment="1">
      <alignment horizontal="left" indent="1"/>
    </xf>
    <xf numFmtId="1" fontId="7" fillId="0" borderId="4" xfId="1" applyNumberFormat="1" applyFont="1" applyFill="1" applyBorder="1"/>
    <xf numFmtId="1" fontId="7" fillId="0" borderId="14" xfId="1" applyNumberFormat="1" applyFont="1" applyBorder="1"/>
    <xf numFmtId="0" fontId="7" fillId="0" borderId="1" xfId="1" applyFont="1" applyBorder="1"/>
    <xf numFmtId="1" fontId="7" fillId="0" borderId="1" xfId="1" applyNumberFormat="1" applyFont="1" applyBorder="1"/>
    <xf numFmtId="0" fontId="7" fillId="0" borderId="13" xfId="1" applyFont="1" applyFill="1" applyBorder="1"/>
    <xf numFmtId="0" fontId="7" fillId="0" borderId="10" xfId="1" applyFont="1" applyBorder="1"/>
    <xf numFmtId="1" fontId="7" fillId="0" borderId="1" xfId="1" applyNumberFormat="1" applyFont="1" applyBorder="1" applyAlignment="1">
      <alignment horizontal="right"/>
    </xf>
    <xf numFmtId="1" fontId="7" fillId="0" borderId="13" xfId="1" applyNumberFormat="1" applyFont="1" applyBorder="1"/>
    <xf numFmtId="165" fontId="7" fillId="0" borderId="1" xfId="1" applyNumberFormat="1" applyFont="1" applyFill="1" applyBorder="1"/>
    <xf numFmtId="0" fontId="7" fillId="0" borderId="1" xfId="1" applyFont="1" applyFill="1" applyBorder="1"/>
    <xf numFmtId="1" fontId="7" fillId="0" borderId="1" xfId="1" applyNumberFormat="1" applyFont="1" applyFill="1" applyBorder="1"/>
    <xf numFmtId="165" fontId="7" fillId="0" borderId="1" xfId="1" applyNumberFormat="1" applyFont="1" applyBorder="1"/>
    <xf numFmtId="165" fontId="7" fillId="0" borderId="13" xfId="1" applyNumberFormat="1" applyFont="1" applyFill="1" applyBorder="1"/>
    <xf numFmtId="0" fontId="7" fillId="2" borderId="10" xfId="1" applyFont="1" applyFill="1" applyBorder="1"/>
    <xf numFmtId="0" fontId="7" fillId="2" borderId="1" xfId="1" applyFont="1" applyFill="1" applyBorder="1"/>
    <xf numFmtId="1" fontId="7" fillId="2" borderId="1" xfId="1" applyNumberFormat="1" applyFont="1" applyFill="1" applyBorder="1"/>
    <xf numFmtId="1" fontId="7" fillId="2" borderId="13" xfId="1" applyNumberFormat="1" applyFont="1" applyFill="1" applyBorder="1"/>
    <xf numFmtId="0" fontId="7" fillId="2" borderId="13" xfId="1" applyFont="1" applyFill="1" applyBorder="1"/>
    <xf numFmtId="0" fontId="7" fillId="2" borderId="12" xfId="1" applyFont="1" applyFill="1" applyBorder="1"/>
    <xf numFmtId="0" fontId="7" fillId="2" borderId="16" xfId="1" applyFont="1" applyFill="1" applyBorder="1"/>
    <xf numFmtId="1" fontId="7" fillId="2" borderId="16" xfId="1" applyNumberFormat="1" applyFont="1" applyFill="1" applyBorder="1"/>
    <xf numFmtId="0" fontId="7" fillId="2" borderId="18" xfId="1" applyFont="1" applyFill="1" applyBorder="1"/>
    <xf numFmtId="0" fontId="2" fillId="0" borderId="0" xfId="1" applyFill="1" applyBorder="1"/>
    <xf numFmtId="0" fontId="2" fillId="0" borderId="0" xfId="1" applyFill="1"/>
    <xf numFmtId="0" fontId="46" fillId="0" borderId="0" xfId="1" applyFont="1" applyBorder="1"/>
    <xf numFmtId="0" fontId="47" fillId="0" borderId="0" xfId="1" applyFont="1" applyBorder="1"/>
    <xf numFmtId="0" fontId="15" fillId="0" borderId="0" xfId="1" applyFont="1"/>
    <xf numFmtId="0" fontId="7" fillId="0" borderId="45" xfId="1" applyFont="1" applyBorder="1" applyAlignment="1">
      <alignment horizontal="center"/>
    </xf>
    <xf numFmtId="1" fontId="7" fillId="0" borderId="46" xfId="1" applyNumberFormat="1" applyFont="1" applyBorder="1" applyAlignment="1">
      <alignment horizontal="right"/>
    </xf>
    <xf numFmtId="1" fontId="7" fillId="0" borderId="2" xfId="1" applyNumberFormat="1" applyFont="1" applyBorder="1"/>
    <xf numFmtId="1" fontId="7" fillId="0" borderId="2" xfId="1" applyNumberFormat="1" applyFont="1" applyBorder="1" applyAlignment="1">
      <alignment horizontal="right"/>
    </xf>
    <xf numFmtId="0" fontId="7" fillId="0" borderId="2" xfId="1" applyFont="1" applyFill="1" applyBorder="1"/>
    <xf numFmtId="0" fontId="7" fillId="0" borderId="2" xfId="1" applyFont="1" applyBorder="1"/>
    <xf numFmtId="165" fontId="7" fillId="0" borderId="2" xfId="1" applyNumberFormat="1" applyFont="1" applyBorder="1"/>
    <xf numFmtId="165" fontId="7" fillId="0" borderId="2" xfId="1" applyNumberFormat="1" applyFont="1" applyFill="1" applyBorder="1"/>
    <xf numFmtId="1" fontId="7" fillId="2" borderId="2" xfId="1" applyNumberFormat="1" applyFont="1" applyFill="1" applyBorder="1"/>
    <xf numFmtId="1" fontId="7" fillId="2" borderId="15" xfId="1" applyNumberFormat="1" applyFont="1" applyFill="1" applyBorder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 wrapText="1"/>
    </xf>
    <xf numFmtId="0" fontId="30" fillId="0" borderId="41" xfId="1" applyFont="1" applyBorder="1" applyAlignment="1">
      <alignment horizontal="center"/>
    </xf>
    <xf numFmtId="0" fontId="30" fillId="0" borderId="44" xfId="1" applyFont="1" applyBorder="1" applyAlignment="1">
      <alignment horizontal="center"/>
    </xf>
    <xf numFmtId="0" fontId="30" fillId="0" borderId="43" xfId="1" applyFont="1" applyBorder="1" applyAlignment="1">
      <alignment horizontal="center"/>
    </xf>
    <xf numFmtId="0" fontId="30" fillId="0" borderId="38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30" fillId="0" borderId="39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7" fillId="0" borderId="42" xfId="1" applyFont="1" applyBorder="1" applyAlignment="1">
      <alignment horizontal="center" wrapText="1"/>
    </xf>
    <xf numFmtId="0" fontId="7" fillId="0" borderId="21" xfId="1" applyFont="1" applyBorder="1" applyAlignment="1">
      <alignment horizontal="center" wrapText="1"/>
    </xf>
    <xf numFmtId="0" fontId="7" fillId="0" borderId="27" xfId="1" applyFont="1" applyBorder="1" applyAlignment="1">
      <alignment horizontal="center" wrapText="1"/>
    </xf>
    <xf numFmtId="0" fontId="7" fillId="0" borderId="27" xfId="1" applyFont="1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wrapText="1" shrinkToFit="1"/>
    </xf>
    <xf numFmtId="0" fontId="30" fillId="0" borderId="41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69;&#1083;&#1077;&#1082;&#1090;&#1088;&#1086;&#1101;&#1085;&#1077;&#1088;&#1075;&#1080;&#1103;\ELEKTR1\&#1053;&#1040;&#1043;&#1056;&#1059;&#1047;&#1050;&#1048;\2022\21.12.2022\&#1047;&#1072;&#1084;&#1077;&#1088;&#1099;%2021.1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.ПС"/>
      <sheetName val="Север"/>
      <sheetName val="ЮГ"/>
      <sheetName val="ТП-174"/>
      <sheetName val="уг.база"/>
      <sheetName val="Факт. расх. по график времен"/>
      <sheetName val="Сводн.табл."/>
      <sheetName val="Лист1"/>
      <sheetName val="Порт "/>
      <sheetName val="Лист2"/>
    </sheetNames>
    <sheetDataSet>
      <sheetData sheetId="0">
        <row r="7">
          <cell r="G7">
            <v>4384.8</v>
          </cell>
          <cell r="M7">
            <v>3377.2799999999997</v>
          </cell>
          <cell r="N7">
            <v>762</v>
          </cell>
          <cell r="P7">
            <v>192.24</v>
          </cell>
          <cell r="U7">
            <v>748.8</v>
          </cell>
          <cell r="AA7">
            <v>1155.5999999999999</v>
          </cell>
        </row>
        <row r="8">
          <cell r="G8">
            <v>4430.4000000000005</v>
          </cell>
          <cell r="M8">
            <v>3397.2</v>
          </cell>
          <cell r="N8">
            <v>757.44</v>
          </cell>
          <cell r="P8">
            <v>191.76</v>
          </cell>
          <cell r="U8">
            <v>789.59999999999991</v>
          </cell>
          <cell r="AA8">
            <v>1132.56</v>
          </cell>
        </row>
        <row r="9">
          <cell r="G9">
            <v>4368</v>
          </cell>
          <cell r="M9">
            <v>3358.8</v>
          </cell>
          <cell r="N9">
            <v>710.4</v>
          </cell>
          <cell r="P9">
            <v>192.72</v>
          </cell>
          <cell r="U9">
            <v>794.4</v>
          </cell>
          <cell r="AA9">
            <v>1127.76</v>
          </cell>
        </row>
        <row r="10">
          <cell r="G10">
            <v>4358.3999999999996</v>
          </cell>
          <cell r="M10">
            <v>3348.72</v>
          </cell>
          <cell r="N10">
            <v>719.16</v>
          </cell>
          <cell r="P10">
            <v>192.24</v>
          </cell>
          <cell r="U10">
            <v>762</v>
          </cell>
          <cell r="AA10">
            <v>1144.32</v>
          </cell>
        </row>
        <row r="11">
          <cell r="G11">
            <v>4318.7999999999993</v>
          </cell>
          <cell r="M11">
            <v>3336.48</v>
          </cell>
          <cell r="N11">
            <v>729.6</v>
          </cell>
          <cell r="P11">
            <v>188.88</v>
          </cell>
          <cell r="U11">
            <v>736.8</v>
          </cell>
          <cell r="AA11">
            <v>1168.08</v>
          </cell>
        </row>
        <row r="12">
          <cell r="G12">
            <v>4269.6000000000004</v>
          </cell>
          <cell r="M12">
            <v>3335.76</v>
          </cell>
          <cell r="N12">
            <v>713.52</v>
          </cell>
          <cell r="P12">
            <v>184.56</v>
          </cell>
          <cell r="U12">
            <v>685.2</v>
          </cell>
          <cell r="AA12">
            <v>1150.8</v>
          </cell>
        </row>
        <row r="13">
          <cell r="G13">
            <v>4488</v>
          </cell>
          <cell r="M13">
            <v>3677.52</v>
          </cell>
          <cell r="N13">
            <v>734.4</v>
          </cell>
          <cell r="P13">
            <v>187.44</v>
          </cell>
          <cell r="U13">
            <v>728.40000000000009</v>
          </cell>
          <cell r="AA13">
            <v>1345.68</v>
          </cell>
        </row>
        <row r="14">
          <cell r="G14">
            <v>5558.4000000000005</v>
          </cell>
          <cell r="M14">
            <v>4714.32</v>
          </cell>
          <cell r="N14">
            <v>832.08</v>
          </cell>
          <cell r="P14">
            <v>198.96</v>
          </cell>
          <cell r="U14">
            <v>1174.8</v>
          </cell>
          <cell r="AA14">
            <v>1581.6000000000001</v>
          </cell>
        </row>
        <row r="15">
          <cell r="G15">
            <v>5672.4</v>
          </cell>
          <cell r="M15">
            <v>4412.6400000000003</v>
          </cell>
          <cell r="N15">
            <v>873.12</v>
          </cell>
          <cell r="P15">
            <v>192.96</v>
          </cell>
          <cell r="U15">
            <v>1176</v>
          </cell>
          <cell r="AA15">
            <v>1447.44</v>
          </cell>
        </row>
        <row r="16">
          <cell r="G16">
            <v>5997.5999999999995</v>
          </cell>
          <cell r="M16">
            <v>4525.92</v>
          </cell>
          <cell r="N16">
            <v>933.12</v>
          </cell>
          <cell r="P16">
            <v>188.88</v>
          </cell>
          <cell r="U16">
            <v>1293.5999999999999</v>
          </cell>
          <cell r="AA16">
            <v>1429.6799999999998</v>
          </cell>
        </row>
        <row r="17">
          <cell r="G17">
            <v>6021.5999999999995</v>
          </cell>
          <cell r="M17">
            <v>4707.3600000000006</v>
          </cell>
          <cell r="N17">
            <v>967.68</v>
          </cell>
          <cell r="P17">
            <v>224.16</v>
          </cell>
          <cell r="U17">
            <v>1009.2</v>
          </cell>
          <cell r="AA17">
            <v>1467.36</v>
          </cell>
        </row>
        <row r="18">
          <cell r="G18">
            <v>6024</v>
          </cell>
          <cell r="M18">
            <v>4766.28</v>
          </cell>
          <cell r="N18">
            <v>918.48</v>
          </cell>
          <cell r="P18">
            <v>225.12</v>
          </cell>
          <cell r="U18">
            <v>1267.1999999999998</v>
          </cell>
          <cell r="AA18">
            <v>1505.04</v>
          </cell>
        </row>
        <row r="19">
          <cell r="G19">
            <v>6097.2000000000007</v>
          </cell>
          <cell r="M19">
            <v>4599.6000000000004</v>
          </cell>
          <cell r="N19">
            <v>931.2</v>
          </cell>
          <cell r="P19">
            <v>194.16</v>
          </cell>
          <cell r="U19">
            <v>1334.4</v>
          </cell>
          <cell r="AA19">
            <v>1336.08</v>
          </cell>
        </row>
        <row r="20">
          <cell r="G20">
            <v>5845.2000000000007</v>
          </cell>
          <cell r="M20">
            <v>4637.2800000000007</v>
          </cell>
          <cell r="N20">
            <v>924.96</v>
          </cell>
          <cell r="P20">
            <v>215.28</v>
          </cell>
          <cell r="U20">
            <v>1257.5999999999999</v>
          </cell>
          <cell r="AA20">
            <v>1547.28</v>
          </cell>
        </row>
        <row r="21">
          <cell r="G21">
            <v>5739.6</v>
          </cell>
          <cell r="M21">
            <v>4409.5199999999995</v>
          </cell>
          <cell r="N21">
            <v>895.2</v>
          </cell>
          <cell r="P21">
            <v>201.84</v>
          </cell>
          <cell r="U21">
            <v>1254</v>
          </cell>
          <cell r="AA21">
            <v>1497.84</v>
          </cell>
        </row>
        <row r="22">
          <cell r="G22">
            <v>5716.8</v>
          </cell>
          <cell r="M22">
            <v>4206.24</v>
          </cell>
          <cell r="N22">
            <v>876.48</v>
          </cell>
          <cell r="P22">
            <v>204.48</v>
          </cell>
          <cell r="U22">
            <v>1192.8</v>
          </cell>
          <cell r="AA22">
            <v>1390.3199999999997</v>
          </cell>
        </row>
        <row r="23">
          <cell r="G23">
            <v>5622.0000000000009</v>
          </cell>
          <cell r="M23">
            <v>4099.4399999999996</v>
          </cell>
          <cell r="N23">
            <v>843.36</v>
          </cell>
          <cell r="P23">
            <v>204.96</v>
          </cell>
          <cell r="U23">
            <v>1166.4000000000001</v>
          </cell>
          <cell r="AA23">
            <v>1370.3999999999999</v>
          </cell>
        </row>
        <row r="24">
          <cell r="G24">
            <v>5005.2</v>
          </cell>
          <cell r="M24">
            <v>3951.6</v>
          </cell>
          <cell r="N24">
            <v>810.72</v>
          </cell>
          <cell r="P24">
            <v>203.28</v>
          </cell>
          <cell r="U24">
            <v>885.6</v>
          </cell>
          <cell r="AA24">
            <v>1375.1999999999998</v>
          </cell>
        </row>
        <row r="25">
          <cell r="G25">
            <v>4528.7999999999993</v>
          </cell>
          <cell r="M25">
            <v>3880.08</v>
          </cell>
          <cell r="N25">
            <v>830.4</v>
          </cell>
          <cell r="P25">
            <v>207.36</v>
          </cell>
          <cell r="U25">
            <v>768</v>
          </cell>
          <cell r="AA25">
            <v>1358.3999999999999</v>
          </cell>
        </row>
        <row r="26">
          <cell r="G26">
            <v>4351.2</v>
          </cell>
          <cell r="M26">
            <v>3743.2799999999997</v>
          </cell>
          <cell r="N26">
            <v>836.4</v>
          </cell>
          <cell r="P26">
            <v>222.24</v>
          </cell>
          <cell r="U26">
            <v>738</v>
          </cell>
          <cell r="AA26">
            <v>1249.92</v>
          </cell>
        </row>
        <row r="27">
          <cell r="G27">
            <v>4233.6000000000004</v>
          </cell>
          <cell r="M27">
            <v>3640.8</v>
          </cell>
          <cell r="N27">
            <v>873.6</v>
          </cell>
          <cell r="P27">
            <v>214.8</v>
          </cell>
          <cell r="U27">
            <v>730.8</v>
          </cell>
          <cell r="AA27">
            <v>1259.28</v>
          </cell>
        </row>
        <row r="28">
          <cell r="G28">
            <v>4129.2000000000007</v>
          </cell>
          <cell r="M28">
            <v>3624.24</v>
          </cell>
          <cell r="N28">
            <v>883.92</v>
          </cell>
          <cell r="P28">
            <v>205.92</v>
          </cell>
          <cell r="U28">
            <v>687.6</v>
          </cell>
          <cell r="AA28">
            <v>1243.2</v>
          </cell>
        </row>
        <row r="29">
          <cell r="G29">
            <v>4125.6000000000004</v>
          </cell>
          <cell r="M29">
            <v>3541.44</v>
          </cell>
          <cell r="N29">
            <v>838.08</v>
          </cell>
          <cell r="P29">
            <v>204.24</v>
          </cell>
          <cell r="U29">
            <v>714</v>
          </cell>
          <cell r="AA29">
            <v>1201.2</v>
          </cell>
        </row>
        <row r="30">
          <cell r="G30">
            <v>3982.7999999999997</v>
          </cell>
          <cell r="M30">
            <v>3668.6400000000003</v>
          </cell>
          <cell r="N30">
            <v>819.6</v>
          </cell>
          <cell r="P30">
            <v>95.52</v>
          </cell>
          <cell r="U30">
            <v>639.6</v>
          </cell>
          <cell r="AA30">
            <v>1310.4000000000001</v>
          </cell>
        </row>
      </sheetData>
      <sheetData sheetId="1">
        <row r="7">
          <cell r="D7">
            <v>79.44</v>
          </cell>
          <cell r="O7">
            <v>151.80000000000001</v>
          </cell>
          <cell r="R7">
            <v>201.6</v>
          </cell>
          <cell r="U7">
            <v>88.08</v>
          </cell>
          <cell r="AK7">
            <v>141.79</v>
          </cell>
          <cell r="AM7">
            <v>1989.52</v>
          </cell>
        </row>
        <row r="8">
          <cell r="D8">
            <v>82.679999999999993</v>
          </cell>
          <cell r="O8">
            <v>167.04</v>
          </cell>
          <cell r="R8">
            <v>200.88</v>
          </cell>
          <cell r="U8">
            <v>86.6</v>
          </cell>
          <cell r="AK8">
            <v>142.16999999999999</v>
          </cell>
          <cell r="AM8">
            <v>2055.5700000000002</v>
          </cell>
        </row>
        <row r="9">
          <cell r="D9">
            <v>76.56</v>
          </cell>
          <cell r="O9">
            <v>157.92000000000002</v>
          </cell>
          <cell r="R9">
            <v>194.04</v>
          </cell>
          <cell r="U9">
            <v>89.28</v>
          </cell>
          <cell r="AK9">
            <v>141.69</v>
          </cell>
          <cell r="AM9">
            <v>2057.63</v>
          </cell>
        </row>
        <row r="10">
          <cell r="D10">
            <v>78.36</v>
          </cell>
          <cell r="O10">
            <v>158.82</v>
          </cell>
          <cell r="R10">
            <v>193.32</v>
          </cell>
          <cell r="U10">
            <v>92.88</v>
          </cell>
          <cell r="AK10">
            <v>163.80000000000001</v>
          </cell>
          <cell r="AM10">
            <v>2040.1299999999999</v>
          </cell>
        </row>
        <row r="11">
          <cell r="D11">
            <v>78.959999999999994</v>
          </cell>
          <cell r="O11">
            <v>157.88</v>
          </cell>
          <cell r="R11">
            <v>193.32</v>
          </cell>
          <cell r="U11">
            <v>88.08</v>
          </cell>
          <cell r="AK11">
            <v>168.67000000000002</v>
          </cell>
          <cell r="AM11">
            <v>2004.8600000000001</v>
          </cell>
        </row>
        <row r="12">
          <cell r="D12">
            <v>78.36</v>
          </cell>
          <cell r="O12">
            <v>149.08000000000001</v>
          </cell>
          <cell r="R12">
            <v>193.32</v>
          </cell>
          <cell r="U12">
            <v>85.98</v>
          </cell>
          <cell r="AK12">
            <v>167.82</v>
          </cell>
          <cell r="AM12">
            <v>1959.9499999999996</v>
          </cell>
        </row>
        <row r="13">
          <cell r="D13">
            <v>78</v>
          </cell>
          <cell r="O13">
            <v>145.28</v>
          </cell>
          <cell r="R13">
            <v>240.12</v>
          </cell>
          <cell r="U13">
            <v>90.02</v>
          </cell>
          <cell r="AK13">
            <v>196.98000000000002</v>
          </cell>
          <cell r="AM13">
            <v>2170.0200000000004</v>
          </cell>
        </row>
        <row r="14">
          <cell r="D14">
            <v>79.320000000000007</v>
          </cell>
          <cell r="O14">
            <v>213.36</v>
          </cell>
          <cell r="R14">
            <v>536.04</v>
          </cell>
          <cell r="U14">
            <v>81.400000000000006</v>
          </cell>
          <cell r="AK14">
            <v>277.22000000000003</v>
          </cell>
          <cell r="AM14">
            <v>3115.0099999999998</v>
          </cell>
        </row>
        <row r="15">
          <cell r="D15">
            <v>78.72</v>
          </cell>
          <cell r="O15">
            <v>205.57999999999998</v>
          </cell>
          <cell r="R15">
            <v>559.08000000000004</v>
          </cell>
          <cell r="U15">
            <v>88.48</v>
          </cell>
          <cell r="AK15">
            <v>318.32000000000005</v>
          </cell>
          <cell r="AM15">
            <v>3188.9500000000003</v>
          </cell>
        </row>
        <row r="16">
          <cell r="D16">
            <v>82.2</v>
          </cell>
          <cell r="O16">
            <v>318.10000000000002</v>
          </cell>
          <cell r="R16">
            <v>538.91999999999996</v>
          </cell>
          <cell r="U16">
            <v>93.42</v>
          </cell>
          <cell r="AK16">
            <v>330.96</v>
          </cell>
          <cell r="AM16">
            <v>3475.17</v>
          </cell>
        </row>
        <row r="17">
          <cell r="D17">
            <v>84.12</v>
          </cell>
          <cell r="O17">
            <v>362.98</v>
          </cell>
          <cell r="R17">
            <v>520.20000000000005</v>
          </cell>
          <cell r="U17">
            <v>98.2</v>
          </cell>
          <cell r="AM17">
            <v>3545.9500000000007</v>
          </cell>
        </row>
        <row r="18">
          <cell r="D18">
            <v>79.56</v>
          </cell>
          <cell r="O18">
            <v>344.28</v>
          </cell>
          <cell r="R18">
            <v>505.8</v>
          </cell>
          <cell r="U18">
            <v>96.84</v>
          </cell>
          <cell r="AM18">
            <v>3469.9999999999995</v>
          </cell>
        </row>
        <row r="19">
          <cell r="D19">
            <v>80.16</v>
          </cell>
          <cell r="O19">
            <v>343.65999999999997</v>
          </cell>
          <cell r="R19">
            <v>529.20000000000005</v>
          </cell>
          <cell r="U19">
            <v>92.76</v>
          </cell>
          <cell r="AM19">
            <v>3530.78</v>
          </cell>
        </row>
        <row r="20">
          <cell r="D20">
            <v>79.44</v>
          </cell>
          <cell r="O20">
            <v>336.4</v>
          </cell>
          <cell r="R20">
            <v>512.28</v>
          </cell>
          <cell r="U20">
            <v>90.36</v>
          </cell>
          <cell r="AM20">
            <v>3356.4400000000005</v>
          </cell>
        </row>
        <row r="21">
          <cell r="D21">
            <v>77.88</v>
          </cell>
          <cell r="O21">
            <v>340.32</v>
          </cell>
          <cell r="R21">
            <v>503.28</v>
          </cell>
          <cell r="U21">
            <v>91.14</v>
          </cell>
          <cell r="AM21">
            <v>3264.3899999999994</v>
          </cell>
        </row>
        <row r="22">
          <cell r="D22">
            <v>81.12</v>
          </cell>
          <cell r="O22">
            <v>360</v>
          </cell>
          <cell r="R22">
            <v>473.4</v>
          </cell>
          <cell r="U22">
            <v>92.6</v>
          </cell>
          <cell r="AM22">
            <v>3221.34</v>
          </cell>
        </row>
        <row r="23">
          <cell r="D23">
            <v>82.679999999999993</v>
          </cell>
          <cell r="O23">
            <v>351</v>
          </cell>
          <cell r="R23">
            <v>399.6</v>
          </cell>
          <cell r="U23">
            <v>92.6</v>
          </cell>
          <cell r="AM23">
            <v>3202.1</v>
          </cell>
        </row>
        <row r="24">
          <cell r="D24">
            <v>79.680000000000007</v>
          </cell>
          <cell r="O24">
            <v>208.7</v>
          </cell>
          <cell r="R24">
            <v>333</v>
          </cell>
          <cell r="U24">
            <v>92.699999999999989</v>
          </cell>
          <cell r="AM24">
            <v>2673.4600000000005</v>
          </cell>
        </row>
        <row r="25">
          <cell r="D25">
            <v>77.040000000000006</v>
          </cell>
          <cell r="O25">
            <v>124.49999999999999</v>
          </cell>
          <cell r="R25">
            <v>187.2</v>
          </cell>
          <cell r="U25">
            <v>91.12</v>
          </cell>
          <cell r="AM25">
            <v>2276.9499999999998</v>
          </cell>
        </row>
        <row r="26">
          <cell r="D26">
            <v>76.8</v>
          </cell>
          <cell r="O26">
            <v>121.19999999999999</v>
          </cell>
          <cell r="R26">
            <v>187.56</v>
          </cell>
          <cell r="U26">
            <v>84.16</v>
          </cell>
          <cell r="AM26">
            <v>2163.7199999999998</v>
          </cell>
        </row>
        <row r="27">
          <cell r="D27">
            <v>78.11999999999999</v>
          </cell>
          <cell r="O27">
            <v>116.72</v>
          </cell>
          <cell r="R27">
            <v>164.52</v>
          </cell>
          <cell r="U27">
            <v>85.92</v>
          </cell>
          <cell r="AM27">
            <v>2094.3999999999996</v>
          </cell>
        </row>
        <row r="28">
          <cell r="D28">
            <v>78.72</v>
          </cell>
          <cell r="O28">
            <v>117</v>
          </cell>
          <cell r="R28">
            <v>163.08000000000001</v>
          </cell>
          <cell r="U28">
            <v>88.06</v>
          </cell>
          <cell r="AM28">
            <v>2045.3799999999999</v>
          </cell>
        </row>
        <row r="29">
          <cell r="D29">
            <v>75.48</v>
          </cell>
          <cell r="O29">
            <v>115.69999999999999</v>
          </cell>
          <cell r="R29">
            <v>163.80000000000001</v>
          </cell>
          <cell r="U29">
            <v>87.02</v>
          </cell>
          <cell r="AM29">
            <v>2039.1299999999999</v>
          </cell>
        </row>
        <row r="30">
          <cell r="D30">
            <v>76.319999999999993</v>
          </cell>
          <cell r="O30">
            <v>117.25999999999999</v>
          </cell>
          <cell r="R30">
            <v>166.32</v>
          </cell>
          <cell r="U30">
            <v>83.68</v>
          </cell>
          <cell r="AM30">
            <v>1909.37</v>
          </cell>
        </row>
        <row r="41">
          <cell r="T41">
            <v>5.12</v>
          </cell>
          <cell r="AA41">
            <v>117.03</v>
          </cell>
          <cell r="AE41">
            <v>33.58</v>
          </cell>
          <cell r="AH41">
            <v>42.88</v>
          </cell>
        </row>
        <row r="42">
          <cell r="T42">
            <v>5.12</v>
          </cell>
          <cell r="AA42">
            <v>120.50000000000001</v>
          </cell>
          <cell r="AE42">
            <v>33.019999999999996</v>
          </cell>
          <cell r="AH42">
            <v>42.59</v>
          </cell>
        </row>
        <row r="43">
          <cell r="T43">
            <v>4.96</v>
          </cell>
          <cell r="AA43">
            <v>119.04</v>
          </cell>
          <cell r="AE43">
            <v>33.36</v>
          </cell>
          <cell r="AH43">
            <v>43.21</v>
          </cell>
        </row>
        <row r="44">
          <cell r="T44">
            <v>5</v>
          </cell>
          <cell r="AA44">
            <v>121.63</v>
          </cell>
          <cell r="AE44">
            <v>32.58</v>
          </cell>
          <cell r="AH44">
            <v>42.99</v>
          </cell>
        </row>
        <row r="45">
          <cell r="T45">
            <v>4.96</v>
          </cell>
          <cell r="AA45">
            <v>118.28</v>
          </cell>
          <cell r="AE45">
            <v>31.28</v>
          </cell>
          <cell r="AH45">
            <v>43.339999999999996</v>
          </cell>
        </row>
        <row r="46">
          <cell r="T46">
            <v>4.96</v>
          </cell>
          <cell r="AA46">
            <v>121.83999999999999</v>
          </cell>
          <cell r="AE46">
            <v>31.06</v>
          </cell>
          <cell r="AH46">
            <v>46.04</v>
          </cell>
        </row>
        <row r="47">
          <cell r="T47">
            <v>4.8999999999999995</v>
          </cell>
          <cell r="AA47">
            <v>128.74</v>
          </cell>
          <cell r="AE47">
            <v>32.200000000000003</v>
          </cell>
          <cell r="AH47">
            <v>55.809999999999995</v>
          </cell>
        </row>
        <row r="48">
          <cell r="T48">
            <v>5</v>
          </cell>
          <cell r="AA48">
            <v>136.87</v>
          </cell>
          <cell r="AE48">
            <v>35.06</v>
          </cell>
          <cell r="AH48">
            <v>55.82</v>
          </cell>
        </row>
        <row r="49">
          <cell r="T49">
            <v>4.7799999999999994</v>
          </cell>
          <cell r="AA49">
            <v>143.07000000000002</v>
          </cell>
          <cell r="AE49">
            <v>38.879999999999995</v>
          </cell>
          <cell r="AH49">
            <v>59.84</v>
          </cell>
        </row>
        <row r="50">
          <cell r="T50">
            <v>4.84</v>
          </cell>
          <cell r="AA50">
            <v>142.86000000000001</v>
          </cell>
          <cell r="AE50">
            <v>37.44</v>
          </cell>
          <cell r="AH50">
            <v>61.61</v>
          </cell>
        </row>
        <row r="51">
          <cell r="T51">
            <v>6.2799999999999994</v>
          </cell>
          <cell r="AA51">
            <v>147.43999999999997</v>
          </cell>
          <cell r="AE51">
            <v>39.06</v>
          </cell>
          <cell r="AH51">
            <v>59.09</v>
          </cell>
        </row>
        <row r="52">
          <cell r="T52">
            <v>9.58</v>
          </cell>
          <cell r="AA52">
            <v>147.81</v>
          </cell>
          <cell r="AE52">
            <v>40.94</v>
          </cell>
          <cell r="AH52">
            <v>61.99</v>
          </cell>
        </row>
        <row r="53">
          <cell r="T53">
            <v>8.1399999999999988</v>
          </cell>
          <cell r="AA53">
            <v>136.41999999999999</v>
          </cell>
          <cell r="AE53">
            <v>39.380000000000003</v>
          </cell>
          <cell r="AH53">
            <v>57.290000000000006</v>
          </cell>
        </row>
        <row r="54">
          <cell r="T54">
            <v>7.3</v>
          </cell>
          <cell r="AA54">
            <v>145.85999999999999</v>
          </cell>
          <cell r="AE54">
            <v>40.4</v>
          </cell>
          <cell r="AH54">
            <v>59.59</v>
          </cell>
        </row>
        <row r="55">
          <cell r="T55">
            <v>7.1199999999999992</v>
          </cell>
          <cell r="AA55">
            <v>146.56</v>
          </cell>
          <cell r="AE55">
            <v>39.119999999999997</v>
          </cell>
          <cell r="AH55">
            <v>56.33</v>
          </cell>
        </row>
        <row r="56">
          <cell r="T56">
            <v>7.42</v>
          </cell>
          <cell r="AA56">
            <v>139.42000000000002</v>
          </cell>
          <cell r="AE56">
            <v>40.520000000000003</v>
          </cell>
          <cell r="AH56">
            <v>58.39</v>
          </cell>
        </row>
        <row r="57">
          <cell r="T57">
            <v>5.14</v>
          </cell>
          <cell r="AA57">
            <v>139.37</v>
          </cell>
          <cell r="AE57">
            <v>39.64</v>
          </cell>
          <cell r="AH57">
            <v>55.8</v>
          </cell>
        </row>
        <row r="58">
          <cell r="T58">
            <v>4.8999999999999995</v>
          </cell>
          <cell r="AA58">
            <v>119.05000000000001</v>
          </cell>
          <cell r="AE58">
            <v>35.6</v>
          </cell>
          <cell r="AH58">
            <v>48.35</v>
          </cell>
        </row>
        <row r="59">
          <cell r="T59">
            <v>5.12</v>
          </cell>
          <cell r="AA59">
            <v>115.77000000000001</v>
          </cell>
          <cell r="AE59">
            <v>35.94</v>
          </cell>
          <cell r="AH59">
            <v>39.96</v>
          </cell>
        </row>
        <row r="60">
          <cell r="T60">
            <v>5.0199999999999996</v>
          </cell>
          <cell r="AA60">
            <v>116.25</v>
          </cell>
          <cell r="AE60">
            <v>28.88</v>
          </cell>
          <cell r="AH60">
            <v>36.869999999999997</v>
          </cell>
        </row>
        <row r="61">
          <cell r="T61">
            <v>5.08</v>
          </cell>
          <cell r="AA61">
            <v>113.61</v>
          </cell>
          <cell r="AE61">
            <v>28.72</v>
          </cell>
          <cell r="AH61">
            <v>36.21</v>
          </cell>
        </row>
        <row r="62">
          <cell r="T62">
            <v>4.96</v>
          </cell>
          <cell r="AA62">
            <v>116.33999999999999</v>
          </cell>
          <cell r="AE62">
            <v>28.520000000000003</v>
          </cell>
          <cell r="AH62">
            <v>36.770000000000003</v>
          </cell>
        </row>
        <row r="63">
          <cell r="T63">
            <v>5.08</v>
          </cell>
          <cell r="AA63">
            <v>113.31</v>
          </cell>
          <cell r="AE63">
            <v>28.939999999999998</v>
          </cell>
          <cell r="AH63">
            <v>36.54</v>
          </cell>
        </row>
        <row r="64">
          <cell r="T64">
            <v>5.08</v>
          </cell>
          <cell r="AA64">
            <v>116.02</v>
          </cell>
          <cell r="AE64">
            <v>28.96</v>
          </cell>
          <cell r="AH64">
            <v>37.81</v>
          </cell>
        </row>
        <row r="75">
          <cell r="O75">
            <v>46.5</v>
          </cell>
          <cell r="P75">
            <v>27.2</v>
          </cell>
          <cell r="Q75">
            <v>0.36</v>
          </cell>
          <cell r="S75">
            <v>41.93</v>
          </cell>
        </row>
        <row r="76">
          <cell r="O76">
            <v>46.65</v>
          </cell>
          <cell r="P76">
            <v>27.2</v>
          </cell>
          <cell r="Q76">
            <v>0.36</v>
          </cell>
          <cell r="S76">
            <v>42.11</v>
          </cell>
        </row>
        <row r="77">
          <cell r="O77">
            <v>45.66</v>
          </cell>
          <cell r="P77">
            <v>26.82</v>
          </cell>
          <cell r="Q77">
            <v>0.36</v>
          </cell>
          <cell r="S77">
            <v>41.27</v>
          </cell>
        </row>
        <row r="78">
          <cell r="O78">
            <v>46.14</v>
          </cell>
          <cell r="P78">
            <v>26.74</v>
          </cell>
          <cell r="Q78">
            <v>0.36</v>
          </cell>
          <cell r="S78">
            <v>41.43</v>
          </cell>
        </row>
        <row r="79">
          <cell r="O79">
            <v>45.81</v>
          </cell>
          <cell r="P79">
            <v>26.92</v>
          </cell>
          <cell r="Q79">
            <v>0.36</v>
          </cell>
          <cell r="S79">
            <v>41.16</v>
          </cell>
        </row>
        <row r="80">
          <cell r="O80">
            <v>45.9</v>
          </cell>
          <cell r="P80">
            <v>26.72</v>
          </cell>
          <cell r="Q80">
            <v>0.32</v>
          </cell>
          <cell r="S80">
            <v>40.82</v>
          </cell>
        </row>
        <row r="81">
          <cell r="O81">
            <v>10.050000000000001</v>
          </cell>
          <cell r="P81">
            <v>26.46</v>
          </cell>
          <cell r="Q81">
            <v>0.36</v>
          </cell>
          <cell r="S81">
            <v>41.57</v>
          </cell>
        </row>
        <row r="82">
          <cell r="O82">
            <v>13.59</v>
          </cell>
          <cell r="P82">
            <v>26.32</v>
          </cell>
          <cell r="Q82">
            <v>0.36</v>
          </cell>
          <cell r="S82">
            <v>51.87</v>
          </cell>
        </row>
        <row r="83">
          <cell r="O83">
            <v>23.91</v>
          </cell>
          <cell r="P83">
            <v>29.78</v>
          </cell>
          <cell r="Q83">
            <v>0.32</v>
          </cell>
          <cell r="S83">
            <v>57.93</v>
          </cell>
        </row>
        <row r="84">
          <cell r="O84">
            <v>21.36</v>
          </cell>
          <cell r="P84">
            <v>30.14</v>
          </cell>
          <cell r="Q84">
            <v>0.36</v>
          </cell>
          <cell r="S84">
            <v>58.17</v>
          </cell>
        </row>
        <row r="85">
          <cell r="O85">
            <v>21</v>
          </cell>
          <cell r="P85">
            <v>31.06</v>
          </cell>
          <cell r="Q85">
            <v>4.2</v>
          </cell>
          <cell r="S85">
            <v>51.68</v>
          </cell>
        </row>
        <row r="86">
          <cell r="O86">
            <v>24.18</v>
          </cell>
          <cell r="P86">
            <v>29.1</v>
          </cell>
          <cell r="Q86">
            <v>8.44</v>
          </cell>
          <cell r="S86">
            <v>61.29</v>
          </cell>
        </row>
        <row r="87">
          <cell r="O87">
            <v>13.17</v>
          </cell>
          <cell r="P87">
            <v>27.7</v>
          </cell>
          <cell r="Q87">
            <v>10.32</v>
          </cell>
          <cell r="S87">
            <v>61.02</v>
          </cell>
        </row>
        <row r="88">
          <cell r="O88">
            <v>14.19</v>
          </cell>
          <cell r="P88">
            <v>29.88</v>
          </cell>
          <cell r="Q88">
            <v>5.04</v>
          </cell>
          <cell r="S88">
            <v>61.35</v>
          </cell>
        </row>
        <row r="89">
          <cell r="O89">
            <v>14.19</v>
          </cell>
          <cell r="P89">
            <v>29.32</v>
          </cell>
          <cell r="Q89">
            <v>0.36</v>
          </cell>
          <cell r="S89">
            <v>47.19</v>
          </cell>
        </row>
        <row r="90">
          <cell r="O90">
            <v>16.350000000000001</v>
          </cell>
          <cell r="P90">
            <v>29.24</v>
          </cell>
          <cell r="Q90">
            <v>0.32</v>
          </cell>
          <cell r="S90">
            <v>41.19</v>
          </cell>
        </row>
        <row r="91">
          <cell r="O91">
            <v>53.91</v>
          </cell>
          <cell r="P91">
            <v>28.38</v>
          </cell>
          <cell r="Q91">
            <v>6.6</v>
          </cell>
          <cell r="S91">
            <v>36.9</v>
          </cell>
        </row>
        <row r="92">
          <cell r="O92">
            <v>51.24</v>
          </cell>
          <cell r="P92">
            <v>28.18</v>
          </cell>
          <cell r="Q92">
            <v>26.16</v>
          </cell>
          <cell r="S92">
            <v>25.76</v>
          </cell>
        </row>
        <row r="93">
          <cell r="O93">
            <v>53.19</v>
          </cell>
          <cell r="P93">
            <v>26.64</v>
          </cell>
          <cell r="Q93">
            <v>26.24</v>
          </cell>
          <cell r="S93">
            <v>25.43</v>
          </cell>
        </row>
        <row r="94">
          <cell r="O94">
            <v>50.88</v>
          </cell>
          <cell r="P94">
            <v>26.62</v>
          </cell>
          <cell r="Q94">
            <v>26.4</v>
          </cell>
          <cell r="S94">
            <v>27.8</v>
          </cell>
        </row>
        <row r="95">
          <cell r="O95">
            <v>46.83</v>
          </cell>
          <cell r="P95">
            <v>26.74</v>
          </cell>
          <cell r="Q95">
            <v>26.48</v>
          </cell>
          <cell r="S95">
            <v>28.25</v>
          </cell>
        </row>
        <row r="96">
          <cell r="O96">
            <v>48.75</v>
          </cell>
          <cell r="P96">
            <v>26.62</v>
          </cell>
          <cell r="Q96">
            <v>20.52</v>
          </cell>
          <cell r="S96">
            <v>26.96</v>
          </cell>
        </row>
        <row r="97">
          <cell r="O97">
            <v>47.55</v>
          </cell>
          <cell r="P97">
            <v>26.76</v>
          </cell>
          <cell r="Q97">
            <v>13.6</v>
          </cell>
          <cell r="S97">
            <v>27.78</v>
          </cell>
        </row>
        <row r="98">
          <cell r="O98">
            <v>46.23</v>
          </cell>
          <cell r="P98">
            <v>27.22</v>
          </cell>
          <cell r="Q98">
            <v>3.76</v>
          </cell>
          <cell r="S98">
            <v>29.16</v>
          </cell>
        </row>
        <row r="108">
          <cell r="F108">
            <v>139.91999999999999</v>
          </cell>
          <cell r="H108">
            <v>72.680000000000007</v>
          </cell>
        </row>
        <row r="109">
          <cell r="F109">
            <v>133.02000000000001</v>
          </cell>
          <cell r="H109">
            <v>73</v>
          </cell>
        </row>
        <row r="110">
          <cell r="F110">
            <v>139.13999999999999</v>
          </cell>
          <cell r="H110">
            <v>70.08</v>
          </cell>
        </row>
        <row r="111">
          <cell r="F111">
            <v>130.26</v>
          </cell>
          <cell r="H111">
            <v>71.12</v>
          </cell>
        </row>
        <row r="112">
          <cell r="F112">
            <v>138.72</v>
          </cell>
          <cell r="H112">
            <v>71.959999999999994</v>
          </cell>
        </row>
        <row r="113">
          <cell r="F113">
            <v>135.24</v>
          </cell>
          <cell r="H113">
            <v>71.28</v>
          </cell>
        </row>
        <row r="114">
          <cell r="F114">
            <v>135.06</v>
          </cell>
          <cell r="H114">
            <v>72.72</v>
          </cell>
        </row>
        <row r="115">
          <cell r="F115">
            <v>170.52</v>
          </cell>
          <cell r="H115">
            <v>72.84</v>
          </cell>
        </row>
        <row r="116">
          <cell r="F116">
            <v>177.36</v>
          </cell>
          <cell r="H116">
            <v>73.44</v>
          </cell>
        </row>
        <row r="117">
          <cell r="F117">
            <v>203.58</v>
          </cell>
          <cell r="H117">
            <v>112.44</v>
          </cell>
        </row>
        <row r="118">
          <cell r="F118">
            <v>203.64</v>
          </cell>
          <cell r="H118">
            <v>116</v>
          </cell>
        </row>
        <row r="119">
          <cell r="F119">
            <v>193.08</v>
          </cell>
          <cell r="H119">
            <v>122.04</v>
          </cell>
        </row>
        <row r="120">
          <cell r="F120">
            <v>179.4</v>
          </cell>
          <cell r="H120">
            <v>116.52</v>
          </cell>
        </row>
        <row r="121">
          <cell r="F121">
            <v>180</v>
          </cell>
          <cell r="H121">
            <v>105.56</v>
          </cell>
        </row>
        <row r="122">
          <cell r="F122">
            <v>176.4</v>
          </cell>
          <cell r="H122">
            <v>105.44</v>
          </cell>
        </row>
        <row r="123">
          <cell r="F123">
            <v>179.04</v>
          </cell>
          <cell r="H123">
            <v>106.56</v>
          </cell>
        </row>
        <row r="124">
          <cell r="F124">
            <v>174.18</v>
          </cell>
          <cell r="H124">
            <v>105.32</v>
          </cell>
        </row>
        <row r="125">
          <cell r="F125">
            <v>162.6</v>
          </cell>
          <cell r="H125">
            <v>104.8</v>
          </cell>
        </row>
        <row r="126">
          <cell r="F126">
            <v>148.74</v>
          </cell>
          <cell r="H126">
            <v>94.64</v>
          </cell>
        </row>
        <row r="127">
          <cell r="F127">
            <v>138.9</v>
          </cell>
          <cell r="H127">
            <v>93.88</v>
          </cell>
        </row>
        <row r="128">
          <cell r="F128">
            <v>135.6</v>
          </cell>
          <cell r="H128">
            <v>82.2</v>
          </cell>
        </row>
        <row r="129">
          <cell r="F129">
            <v>128.52000000000001</v>
          </cell>
          <cell r="H129">
            <v>75.319999999999993</v>
          </cell>
        </row>
        <row r="130">
          <cell r="F130">
            <v>125.16</v>
          </cell>
          <cell r="H130">
            <v>73</v>
          </cell>
        </row>
        <row r="131">
          <cell r="F131">
            <v>123.6</v>
          </cell>
          <cell r="H131">
            <v>71.36</v>
          </cell>
        </row>
      </sheetData>
      <sheetData sheetId="2">
        <row r="7">
          <cell r="D7">
            <v>231.80999999999997</v>
          </cell>
          <cell r="G7">
            <v>439.32</v>
          </cell>
          <cell r="O7">
            <v>134.22739999999999</v>
          </cell>
          <cell r="T7">
            <v>22.68</v>
          </cell>
          <cell r="AH7">
            <v>70.539999999999992</v>
          </cell>
          <cell r="AK7">
            <v>586.20000000000005</v>
          </cell>
          <cell r="AQ7">
            <v>1528.4474</v>
          </cell>
        </row>
        <row r="8">
          <cell r="D8">
            <v>228.20999999999998</v>
          </cell>
          <cell r="G8">
            <v>443.04</v>
          </cell>
          <cell r="O8">
            <v>134.82740000000001</v>
          </cell>
          <cell r="T8">
            <v>18.239999999999998</v>
          </cell>
          <cell r="AH8">
            <v>87.17</v>
          </cell>
          <cell r="AK8">
            <v>606.96</v>
          </cell>
          <cell r="AQ8">
            <v>1563.2773999999999</v>
          </cell>
        </row>
        <row r="9">
          <cell r="D9">
            <v>235.38</v>
          </cell>
          <cell r="G9">
            <v>443.88</v>
          </cell>
          <cell r="O9">
            <v>142.44740000000002</v>
          </cell>
          <cell r="T9">
            <v>18.239999999999998</v>
          </cell>
          <cell r="AH9">
            <v>90.22</v>
          </cell>
          <cell r="AK9">
            <v>576.6</v>
          </cell>
          <cell r="AQ9">
            <v>1549.8273999999999</v>
          </cell>
        </row>
        <row r="10">
          <cell r="D10">
            <v>234.17999999999998</v>
          </cell>
          <cell r="G10">
            <v>417.84</v>
          </cell>
          <cell r="O10">
            <v>159.12739999999999</v>
          </cell>
          <cell r="T10">
            <v>18.72</v>
          </cell>
          <cell r="AH10">
            <v>91.240000000000009</v>
          </cell>
          <cell r="AK10">
            <v>568.67999999999995</v>
          </cell>
          <cell r="AQ10">
            <v>1533.1574000000001</v>
          </cell>
        </row>
        <row r="11">
          <cell r="D11">
            <v>231.17999999999998</v>
          </cell>
          <cell r="G11">
            <v>396.6</v>
          </cell>
          <cell r="O11">
            <v>175.7174</v>
          </cell>
          <cell r="T11">
            <v>17.64</v>
          </cell>
          <cell r="AH11">
            <v>90.649999999999991</v>
          </cell>
          <cell r="AK11">
            <v>571.08000000000004</v>
          </cell>
          <cell r="AQ11">
            <v>1528.5673999999999</v>
          </cell>
        </row>
        <row r="12">
          <cell r="D12">
            <v>228.20999999999998</v>
          </cell>
          <cell r="G12">
            <v>378.24</v>
          </cell>
          <cell r="O12">
            <v>179.40740000000002</v>
          </cell>
          <cell r="T12">
            <v>16.079999999999998</v>
          </cell>
          <cell r="AH12">
            <v>80.38</v>
          </cell>
          <cell r="AK12">
            <v>571.32000000000005</v>
          </cell>
          <cell r="AQ12">
            <v>1509.4974000000002</v>
          </cell>
        </row>
        <row r="13">
          <cell r="D13">
            <v>229.26</v>
          </cell>
          <cell r="G13">
            <v>387.24</v>
          </cell>
          <cell r="O13">
            <v>169.05740000000003</v>
          </cell>
          <cell r="T13">
            <v>15.96</v>
          </cell>
          <cell r="AH13">
            <v>73.06</v>
          </cell>
          <cell r="AK13">
            <v>585.48</v>
          </cell>
          <cell r="AQ13">
            <v>1506.2873999999999</v>
          </cell>
        </row>
        <row r="14">
          <cell r="D14">
            <v>247.47</v>
          </cell>
          <cell r="G14">
            <v>555.84</v>
          </cell>
          <cell r="O14">
            <v>176.16739999999999</v>
          </cell>
          <cell r="T14">
            <v>20.52</v>
          </cell>
          <cell r="AH14">
            <v>539.2399999999999</v>
          </cell>
          <cell r="AK14">
            <v>607.44000000000005</v>
          </cell>
          <cell r="AQ14">
            <v>2190.0273999999999</v>
          </cell>
        </row>
        <row r="15">
          <cell r="D15">
            <v>294.36</v>
          </cell>
          <cell r="G15">
            <v>556.20000000000005</v>
          </cell>
          <cell r="O15">
            <v>187.7774</v>
          </cell>
          <cell r="T15">
            <v>21.48</v>
          </cell>
          <cell r="AH15">
            <v>535</v>
          </cell>
          <cell r="AK15">
            <v>631.79999999999995</v>
          </cell>
          <cell r="AQ15">
            <v>2275.4874</v>
          </cell>
        </row>
        <row r="16">
          <cell r="D16">
            <v>306.98999999999995</v>
          </cell>
          <cell r="G16">
            <v>577.44000000000005</v>
          </cell>
          <cell r="O16">
            <v>207.00740000000002</v>
          </cell>
          <cell r="T16">
            <v>42.36</v>
          </cell>
          <cell r="AH16">
            <v>519.58000000000004</v>
          </cell>
          <cell r="AK16">
            <v>652.44000000000005</v>
          </cell>
          <cell r="AQ16">
            <v>2358.5274000000004</v>
          </cell>
        </row>
        <row r="17">
          <cell r="D17">
            <v>302.94</v>
          </cell>
          <cell r="G17">
            <v>584.28</v>
          </cell>
          <cell r="O17">
            <v>214.92740000000003</v>
          </cell>
          <cell r="T17">
            <v>57.72</v>
          </cell>
          <cell r="AH17">
            <v>600.25</v>
          </cell>
          <cell r="AK17">
            <v>654.96</v>
          </cell>
          <cell r="AQ17">
            <v>2472.4474000000005</v>
          </cell>
        </row>
        <row r="18">
          <cell r="D18">
            <v>306.18</v>
          </cell>
          <cell r="G18">
            <v>601.91999999999996</v>
          </cell>
          <cell r="O18">
            <v>213.30740000000003</v>
          </cell>
          <cell r="T18">
            <v>70.92</v>
          </cell>
          <cell r="AH18">
            <v>555.26</v>
          </cell>
          <cell r="AK18">
            <v>670.44</v>
          </cell>
          <cell r="AQ18">
            <v>2481.2274000000002</v>
          </cell>
        </row>
        <row r="19">
          <cell r="D19">
            <v>302.78999999999996</v>
          </cell>
          <cell r="G19">
            <v>605.88</v>
          </cell>
          <cell r="O19">
            <v>202.38740000000001</v>
          </cell>
          <cell r="T19">
            <v>58.68</v>
          </cell>
          <cell r="AH19">
            <v>644.11000000000013</v>
          </cell>
          <cell r="AK19">
            <v>638.64</v>
          </cell>
          <cell r="AQ19">
            <v>2491.5473999999999</v>
          </cell>
        </row>
        <row r="20">
          <cell r="D20">
            <v>295.98</v>
          </cell>
          <cell r="G20">
            <v>619.20000000000005</v>
          </cell>
          <cell r="O20">
            <v>205.0574</v>
          </cell>
          <cell r="T20">
            <v>69.599999999999994</v>
          </cell>
          <cell r="AH20">
            <v>534.06000000000006</v>
          </cell>
          <cell r="AK20">
            <v>649.91999999999996</v>
          </cell>
          <cell r="AQ20">
            <v>2424.2174</v>
          </cell>
        </row>
        <row r="21">
          <cell r="D21">
            <v>288.39</v>
          </cell>
          <cell r="G21">
            <v>585.72</v>
          </cell>
          <cell r="O21">
            <v>211.29740000000001</v>
          </cell>
          <cell r="T21">
            <v>69.48</v>
          </cell>
          <cell r="AH21">
            <v>374.53000000000003</v>
          </cell>
          <cell r="AK21">
            <v>631.79999999999995</v>
          </cell>
          <cell r="AQ21">
            <v>2223.0174000000002</v>
          </cell>
        </row>
        <row r="22">
          <cell r="D22">
            <v>322.26</v>
          </cell>
          <cell r="G22">
            <v>588.72</v>
          </cell>
          <cell r="O22">
            <v>201.66740000000001</v>
          </cell>
          <cell r="T22">
            <v>72.36</v>
          </cell>
          <cell r="AH22">
            <v>132.62</v>
          </cell>
          <cell r="AK22">
            <v>668.64</v>
          </cell>
          <cell r="AQ22">
            <v>2044.7973999999999</v>
          </cell>
        </row>
        <row r="23">
          <cell r="D23">
            <v>305.52000000000004</v>
          </cell>
          <cell r="G23">
            <v>566.28</v>
          </cell>
          <cell r="O23">
            <v>192.48740000000001</v>
          </cell>
          <cell r="T23">
            <v>70.8</v>
          </cell>
          <cell r="AH23">
            <v>128.38</v>
          </cell>
          <cell r="AK23">
            <v>627.84</v>
          </cell>
          <cell r="AQ23">
            <v>1949.6773999999998</v>
          </cell>
        </row>
        <row r="24">
          <cell r="D24">
            <v>269.19</v>
          </cell>
          <cell r="G24">
            <v>590.16</v>
          </cell>
          <cell r="O24">
            <v>190.7774</v>
          </cell>
          <cell r="T24">
            <v>64.319999999999993</v>
          </cell>
          <cell r="AH24">
            <v>112.99</v>
          </cell>
          <cell r="AK24">
            <v>527.76</v>
          </cell>
          <cell r="AQ24">
            <v>1814.5373999999997</v>
          </cell>
        </row>
        <row r="25">
          <cell r="D25">
            <v>270.60000000000002</v>
          </cell>
          <cell r="G25">
            <v>563.64</v>
          </cell>
          <cell r="O25">
            <v>185.13740000000001</v>
          </cell>
          <cell r="T25">
            <v>63.84</v>
          </cell>
          <cell r="AH25">
            <v>106.84</v>
          </cell>
          <cell r="AK25">
            <v>542.64</v>
          </cell>
          <cell r="AQ25">
            <v>1783.6874</v>
          </cell>
        </row>
        <row r="26">
          <cell r="D26">
            <v>252.63</v>
          </cell>
          <cell r="G26">
            <v>544.79999999999995</v>
          </cell>
          <cell r="O26">
            <v>179.22740000000002</v>
          </cell>
          <cell r="T26">
            <v>50.04</v>
          </cell>
          <cell r="AH26">
            <v>95.72</v>
          </cell>
          <cell r="AK26">
            <v>544.08000000000004</v>
          </cell>
          <cell r="AQ26">
            <v>1714.0174000000002</v>
          </cell>
        </row>
        <row r="27">
          <cell r="D27">
            <v>244.11</v>
          </cell>
          <cell r="G27">
            <v>500.04</v>
          </cell>
          <cell r="O27">
            <v>171.2474</v>
          </cell>
          <cell r="T27">
            <v>46.8</v>
          </cell>
          <cell r="AH27">
            <v>85.690000000000012</v>
          </cell>
          <cell r="AK27">
            <v>559.56000000000006</v>
          </cell>
          <cell r="AQ27">
            <v>1656.9573999999998</v>
          </cell>
        </row>
        <row r="28">
          <cell r="D28">
            <v>237.27</v>
          </cell>
          <cell r="G28">
            <v>470.22</v>
          </cell>
          <cell r="O28">
            <v>172.17740000000001</v>
          </cell>
          <cell r="T28">
            <v>45.84</v>
          </cell>
          <cell r="AH28">
            <v>86.38</v>
          </cell>
          <cell r="AK28">
            <v>564.84</v>
          </cell>
          <cell r="AQ28">
            <v>1626.0573999999997</v>
          </cell>
        </row>
        <row r="29">
          <cell r="D29">
            <v>228.36</v>
          </cell>
          <cell r="G29">
            <v>436.68</v>
          </cell>
          <cell r="O29">
            <v>176.94740000000002</v>
          </cell>
          <cell r="T29">
            <v>45</v>
          </cell>
          <cell r="AH29">
            <v>84.04</v>
          </cell>
          <cell r="AK29">
            <v>532.20000000000005</v>
          </cell>
          <cell r="AQ29">
            <v>1554.2674</v>
          </cell>
        </row>
        <row r="30">
          <cell r="D30">
            <v>231.12</v>
          </cell>
          <cell r="G30">
            <v>483.72</v>
          </cell>
          <cell r="O30">
            <v>180.72740000000002</v>
          </cell>
          <cell r="T30">
            <v>48.48</v>
          </cell>
          <cell r="AH30">
            <v>79.19</v>
          </cell>
          <cell r="AK30">
            <v>569.76</v>
          </cell>
          <cell r="AQ30">
            <v>1650.0674000000001</v>
          </cell>
        </row>
        <row r="43">
          <cell r="E43">
            <v>220.00000000000171</v>
          </cell>
        </row>
        <row r="44">
          <cell r="E44">
            <v>219.99999999999886</v>
          </cell>
        </row>
        <row r="45">
          <cell r="E45">
            <v>219.99999999999886</v>
          </cell>
        </row>
        <row r="46">
          <cell r="E46">
            <v>220.00000000000171</v>
          </cell>
        </row>
        <row r="47">
          <cell r="E47">
            <v>219.99999999999886</v>
          </cell>
        </row>
        <row r="48">
          <cell r="E48">
            <v>220.00000000000171</v>
          </cell>
        </row>
        <row r="49">
          <cell r="E49">
            <v>219.99999999999886</v>
          </cell>
        </row>
        <row r="50">
          <cell r="E50">
            <v>200</v>
          </cell>
        </row>
        <row r="51">
          <cell r="E51">
            <v>280.00000000000114</v>
          </cell>
        </row>
        <row r="52">
          <cell r="E52">
            <v>259.99999999999943</v>
          </cell>
        </row>
        <row r="53">
          <cell r="E53">
            <v>279.99999999999829</v>
          </cell>
        </row>
        <row r="54">
          <cell r="E54">
            <v>260.00000000000227</v>
          </cell>
        </row>
        <row r="55">
          <cell r="E55">
            <v>219.99999999999886</v>
          </cell>
        </row>
        <row r="56">
          <cell r="E56">
            <v>240.00000000000057</v>
          </cell>
        </row>
        <row r="57">
          <cell r="E57">
            <v>300</v>
          </cell>
        </row>
        <row r="58">
          <cell r="E58">
            <v>279.99999999999829</v>
          </cell>
        </row>
        <row r="59">
          <cell r="E59">
            <v>280.00000000000114</v>
          </cell>
        </row>
        <row r="60">
          <cell r="E60">
            <v>259.99999999999943</v>
          </cell>
        </row>
        <row r="61">
          <cell r="E61">
            <v>220.00000000000171</v>
          </cell>
        </row>
        <row r="62">
          <cell r="E62">
            <v>219.99999999999886</v>
          </cell>
        </row>
        <row r="63">
          <cell r="E63">
            <v>219.99999999999886</v>
          </cell>
        </row>
        <row r="64">
          <cell r="E64">
            <v>220.00000000000171</v>
          </cell>
        </row>
        <row r="65">
          <cell r="E65">
            <v>219.99999999999886</v>
          </cell>
        </row>
        <row r="66">
          <cell r="E66">
            <v>220.00000000000171</v>
          </cell>
        </row>
        <row r="78">
          <cell r="G78">
            <v>145.12</v>
          </cell>
        </row>
        <row r="79">
          <cell r="G79">
            <v>147.07</v>
          </cell>
        </row>
        <row r="80">
          <cell r="G80">
            <v>144.52000000000001</v>
          </cell>
        </row>
        <row r="81">
          <cell r="G81">
            <v>143.31</v>
          </cell>
        </row>
        <row r="82">
          <cell r="G82">
            <v>151.41999999999999</v>
          </cell>
        </row>
        <row r="83">
          <cell r="G83">
            <v>149.96</v>
          </cell>
        </row>
        <row r="84">
          <cell r="G84">
            <v>145.80000000000001</v>
          </cell>
        </row>
        <row r="85">
          <cell r="G85">
            <v>182.61</v>
          </cell>
        </row>
        <row r="86">
          <cell r="G86">
            <v>196.80999999999997</v>
          </cell>
        </row>
        <row r="87">
          <cell r="G87">
            <v>219.21</v>
          </cell>
        </row>
        <row r="88">
          <cell r="G88">
            <v>221.49</v>
          </cell>
        </row>
        <row r="89">
          <cell r="G89">
            <v>257.58000000000004</v>
          </cell>
        </row>
        <row r="90">
          <cell r="G90">
            <v>199.26</v>
          </cell>
        </row>
        <row r="91">
          <cell r="G91">
            <v>205.07999999999998</v>
          </cell>
        </row>
        <row r="92">
          <cell r="G92">
            <v>194.83999999999997</v>
          </cell>
        </row>
        <row r="93">
          <cell r="G93">
            <v>189.45</v>
          </cell>
        </row>
        <row r="94">
          <cell r="G94">
            <v>172.4</v>
          </cell>
        </row>
        <row r="95">
          <cell r="G95">
            <v>167.63</v>
          </cell>
        </row>
        <row r="96">
          <cell r="G96">
            <v>164.83</v>
          </cell>
        </row>
        <row r="97">
          <cell r="G97">
            <v>154.16999999999999</v>
          </cell>
        </row>
        <row r="98">
          <cell r="G98">
            <v>149.69</v>
          </cell>
        </row>
        <row r="99">
          <cell r="G99">
            <v>149.39999999999998</v>
          </cell>
        </row>
        <row r="100">
          <cell r="G100">
            <v>149.72999999999999</v>
          </cell>
        </row>
        <row r="101">
          <cell r="G101">
            <v>146.61000000000001</v>
          </cell>
        </row>
      </sheetData>
      <sheetData sheetId="3">
        <row r="7">
          <cell r="B7">
            <v>11.24</v>
          </cell>
          <cell r="G7">
            <v>24.099999999999998</v>
          </cell>
          <cell r="J7">
            <v>42.9</v>
          </cell>
          <cell r="L7">
            <v>18.28</v>
          </cell>
        </row>
        <row r="8">
          <cell r="B8">
            <v>12.82</v>
          </cell>
          <cell r="G8">
            <v>24.16</v>
          </cell>
          <cell r="J8">
            <v>62.16</v>
          </cell>
          <cell r="L8">
            <v>18.28</v>
          </cell>
        </row>
        <row r="9">
          <cell r="B9">
            <v>13.06</v>
          </cell>
          <cell r="G9">
            <v>24.2</v>
          </cell>
          <cell r="J9">
            <v>47.4</v>
          </cell>
          <cell r="L9">
            <v>18.28</v>
          </cell>
        </row>
        <row r="10">
          <cell r="B10">
            <v>11.5</v>
          </cell>
          <cell r="G10">
            <v>42.36</v>
          </cell>
          <cell r="J10">
            <v>37.200000000000003</v>
          </cell>
          <cell r="L10">
            <v>18.28</v>
          </cell>
        </row>
        <row r="11">
          <cell r="B11">
            <v>11.4</v>
          </cell>
          <cell r="G11">
            <v>42.06</v>
          </cell>
          <cell r="J11">
            <v>28.53</v>
          </cell>
          <cell r="L11">
            <v>18.28</v>
          </cell>
        </row>
        <row r="12">
          <cell r="B12">
            <v>10.62</v>
          </cell>
          <cell r="G12">
            <v>41.819999999999993</v>
          </cell>
          <cell r="J12">
            <v>46.29</v>
          </cell>
          <cell r="L12">
            <v>18.28</v>
          </cell>
        </row>
        <row r="13">
          <cell r="B13">
            <v>11.42</v>
          </cell>
          <cell r="G13">
            <v>41.58</v>
          </cell>
          <cell r="J13">
            <v>43.05</v>
          </cell>
          <cell r="L13">
            <v>18.28</v>
          </cell>
        </row>
        <row r="14">
          <cell r="B14">
            <v>11.56</v>
          </cell>
          <cell r="G14">
            <v>41.42</v>
          </cell>
          <cell r="J14">
            <v>69.84</v>
          </cell>
          <cell r="L14">
            <v>18.28</v>
          </cell>
        </row>
        <row r="15">
          <cell r="B15">
            <v>11.76</v>
          </cell>
          <cell r="G15">
            <v>42.239999999999995</v>
          </cell>
          <cell r="J15">
            <v>65.28</v>
          </cell>
          <cell r="L15">
            <v>18.28</v>
          </cell>
        </row>
        <row r="16">
          <cell r="B16">
            <v>10.52</v>
          </cell>
          <cell r="G16">
            <v>42.32</v>
          </cell>
          <cell r="J16">
            <v>36.36</v>
          </cell>
          <cell r="L16">
            <v>18.28</v>
          </cell>
        </row>
        <row r="17">
          <cell r="B17">
            <v>12.66</v>
          </cell>
          <cell r="G17">
            <v>44.06</v>
          </cell>
          <cell r="J17">
            <v>65.52</v>
          </cell>
          <cell r="L17">
            <v>18.28</v>
          </cell>
        </row>
        <row r="18">
          <cell r="B18">
            <v>12.96</v>
          </cell>
          <cell r="G18">
            <v>44.2</v>
          </cell>
          <cell r="J18">
            <v>86.97</v>
          </cell>
          <cell r="L18">
            <v>18.28</v>
          </cell>
        </row>
        <row r="19">
          <cell r="B19">
            <v>14.1</v>
          </cell>
          <cell r="G19">
            <v>44.4</v>
          </cell>
          <cell r="J19">
            <v>52.77</v>
          </cell>
          <cell r="L19">
            <v>18.28</v>
          </cell>
        </row>
        <row r="20">
          <cell r="B20">
            <v>16.84</v>
          </cell>
          <cell r="G20">
            <v>44.26</v>
          </cell>
          <cell r="J20">
            <v>10.35</v>
          </cell>
          <cell r="L20">
            <v>18.28</v>
          </cell>
        </row>
        <row r="21">
          <cell r="B21">
            <v>20.88</v>
          </cell>
          <cell r="G21">
            <v>44.980000000000004</v>
          </cell>
          <cell r="J21">
            <v>47.19</v>
          </cell>
          <cell r="L21">
            <v>18.28</v>
          </cell>
        </row>
        <row r="22">
          <cell r="B22">
            <v>21.46</v>
          </cell>
          <cell r="G22">
            <v>40.72</v>
          </cell>
          <cell r="J22">
            <v>56.04</v>
          </cell>
          <cell r="L22">
            <v>18.28</v>
          </cell>
        </row>
        <row r="23">
          <cell r="B23">
            <v>19.54</v>
          </cell>
          <cell r="G23">
            <v>36.839999999999996</v>
          </cell>
          <cell r="J23">
            <v>35.67</v>
          </cell>
          <cell r="L23">
            <v>18.28</v>
          </cell>
        </row>
        <row r="24">
          <cell r="B24">
            <v>18.579999999999998</v>
          </cell>
          <cell r="G24">
            <v>35</v>
          </cell>
          <cell r="J24">
            <v>36.06</v>
          </cell>
          <cell r="L24">
            <v>18.28</v>
          </cell>
        </row>
        <row r="25">
          <cell r="B25">
            <v>17.22</v>
          </cell>
          <cell r="G25">
            <v>20.52</v>
          </cell>
          <cell r="J25">
            <v>42.84</v>
          </cell>
          <cell r="L25">
            <v>18.28</v>
          </cell>
        </row>
        <row r="26">
          <cell r="B26">
            <v>19.739999999999998</v>
          </cell>
          <cell r="G26">
            <v>20.7</v>
          </cell>
          <cell r="J26">
            <v>51.69</v>
          </cell>
          <cell r="L26">
            <v>18.28</v>
          </cell>
        </row>
        <row r="27">
          <cell r="B27">
            <v>17.64</v>
          </cell>
          <cell r="G27">
            <v>21.14</v>
          </cell>
          <cell r="J27">
            <v>22.56</v>
          </cell>
          <cell r="L27">
            <v>18.28</v>
          </cell>
        </row>
        <row r="28">
          <cell r="B28">
            <v>15.98</v>
          </cell>
          <cell r="G28">
            <v>21.18</v>
          </cell>
          <cell r="J28">
            <v>43.89</v>
          </cell>
          <cell r="L28">
            <v>18.28</v>
          </cell>
        </row>
        <row r="29">
          <cell r="B29">
            <v>15.04</v>
          </cell>
          <cell r="G29">
            <v>22.439999999999998</v>
          </cell>
          <cell r="J29">
            <v>33.99</v>
          </cell>
          <cell r="L29">
            <v>18.28</v>
          </cell>
        </row>
        <row r="30">
          <cell r="B30">
            <v>11.72</v>
          </cell>
          <cell r="G30">
            <v>22.46</v>
          </cell>
          <cell r="J30">
            <v>7.5</v>
          </cell>
          <cell r="L30">
            <v>18.28</v>
          </cell>
        </row>
      </sheetData>
      <sheetData sheetId="4">
        <row r="9">
          <cell r="I9">
            <v>371.81000000000006</v>
          </cell>
        </row>
        <row r="10">
          <cell r="I10">
            <v>366.85</v>
          </cell>
        </row>
        <row r="11">
          <cell r="I11">
            <v>366.79999999999995</v>
          </cell>
        </row>
        <row r="12">
          <cell r="I12">
            <v>374.11</v>
          </cell>
        </row>
        <row r="13">
          <cell r="I13">
            <v>372.57</v>
          </cell>
        </row>
        <row r="14">
          <cell r="I14">
            <v>377.05</v>
          </cell>
        </row>
        <row r="15">
          <cell r="I15">
            <v>391.78</v>
          </cell>
        </row>
        <row r="16">
          <cell r="I16">
            <v>406.14</v>
          </cell>
        </row>
        <row r="17">
          <cell r="I17">
            <v>406.19999999999993</v>
          </cell>
        </row>
        <row r="18">
          <cell r="I18">
            <v>390.15999999999991</v>
          </cell>
        </row>
        <row r="19">
          <cell r="I19">
            <v>422.95</v>
          </cell>
        </row>
        <row r="20">
          <cell r="I20">
            <v>424.32</v>
          </cell>
        </row>
        <row r="21">
          <cell r="I21">
            <v>400.16</v>
          </cell>
        </row>
        <row r="22">
          <cell r="I22">
            <v>401.35</v>
          </cell>
        </row>
        <row r="23">
          <cell r="I23">
            <v>383.21</v>
          </cell>
        </row>
        <row r="24">
          <cell r="I24">
            <v>389.89</v>
          </cell>
        </row>
        <row r="25">
          <cell r="I25">
            <v>386.36</v>
          </cell>
        </row>
        <row r="26">
          <cell r="I26">
            <v>382.71000000000004</v>
          </cell>
        </row>
        <row r="27">
          <cell r="I27">
            <v>419.91999999999996</v>
          </cell>
        </row>
        <row r="28">
          <cell r="I28">
            <v>441.35999999999996</v>
          </cell>
        </row>
        <row r="29">
          <cell r="I29">
            <v>429.19</v>
          </cell>
        </row>
        <row r="30">
          <cell r="I30">
            <v>426.74999999999994</v>
          </cell>
        </row>
        <row r="31">
          <cell r="I31">
            <v>433.36</v>
          </cell>
        </row>
        <row r="32">
          <cell r="I32">
            <v>438.61</v>
          </cell>
        </row>
      </sheetData>
      <sheetData sheetId="5"/>
      <sheetData sheetId="6"/>
      <sheetData sheetId="7"/>
      <sheetData sheetId="8">
        <row r="7">
          <cell r="U7">
            <v>1158.2100000000003</v>
          </cell>
        </row>
        <row r="8">
          <cell r="U8">
            <v>1154.4200000000003</v>
          </cell>
        </row>
        <row r="9">
          <cell r="U9">
            <v>1149.7900000000004</v>
          </cell>
        </row>
        <row r="10">
          <cell r="U10">
            <v>1159.5400000000002</v>
          </cell>
        </row>
        <row r="11">
          <cell r="U11">
            <v>1137.6200000000003</v>
          </cell>
        </row>
        <row r="12">
          <cell r="U12">
            <v>1121.17</v>
          </cell>
        </row>
        <row r="13">
          <cell r="U13">
            <v>1169.99</v>
          </cell>
        </row>
        <row r="14">
          <cell r="U14">
            <v>1245.0200000000002</v>
          </cell>
        </row>
        <row r="15">
          <cell r="U15">
            <v>1117.4199999999996</v>
          </cell>
        </row>
        <row r="16">
          <cell r="U16">
            <v>1051.49</v>
          </cell>
        </row>
        <row r="17">
          <cell r="U17">
            <v>1051.02</v>
          </cell>
        </row>
        <row r="18">
          <cell r="U18">
            <v>1119.3299999999997</v>
          </cell>
        </row>
        <row r="19">
          <cell r="U19">
            <v>1074.74</v>
          </cell>
        </row>
        <row r="20">
          <cell r="U20">
            <v>1061.6599999999999</v>
          </cell>
        </row>
        <row r="21">
          <cell r="U21">
            <v>1076.82</v>
          </cell>
        </row>
        <row r="22">
          <cell r="U22">
            <v>1074.3999999999996</v>
          </cell>
        </row>
        <row r="23">
          <cell r="U23">
            <v>1055.8600000000001</v>
          </cell>
        </row>
        <row r="24">
          <cell r="U24">
            <v>1062.77</v>
          </cell>
        </row>
        <row r="25">
          <cell r="U25">
            <v>1039.6599999999999</v>
          </cell>
        </row>
        <row r="26">
          <cell r="U26">
            <v>1063.6199999999999</v>
          </cell>
        </row>
        <row r="27">
          <cell r="U27">
            <v>1051.79</v>
          </cell>
        </row>
        <row r="28">
          <cell r="U28">
            <v>1035.6399999999999</v>
          </cell>
        </row>
        <row r="29">
          <cell r="U29">
            <v>1043.07</v>
          </cell>
        </row>
        <row r="30">
          <cell r="U30">
            <v>1041.5800000000002</v>
          </cell>
        </row>
        <row r="46">
          <cell r="AC46">
            <v>0</v>
          </cell>
        </row>
        <row r="47">
          <cell r="AC47">
            <v>1323.1299999999999</v>
          </cell>
        </row>
        <row r="48">
          <cell r="AC48">
            <v>1283.04</v>
          </cell>
        </row>
        <row r="49">
          <cell r="AC49">
            <v>1250.5600000000002</v>
          </cell>
        </row>
        <row r="50">
          <cell r="AC50">
            <v>1258.42</v>
          </cell>
        </row>
        <row r="51">
          <cell r="AC51">
            <v>1265.26</v>
          </cell>
        </row>
        <row r="52">
          <cell r="AC52">
            <v>1276.45</v>
          </cell>
        </row>
        <row r="53">
          <cell r="AC53">
            <v>1608.65</v>
          </cell>
        </row>
        <row r="54">
          <cell r="AC54">
            <v>1882.6100000000001</v>
          </cell>
        </row>
        <row r="55">
          <cell r="AC55">
            <v>1446.02</v>
          </cell>
        </row>
        <row r="56">
          <cell r="AC56">
            <v>1452.8999999999999</v>
          </cell>
        </row>
        <row r="57">
          <cell r="AC57">
            <v>1437.67</v>
          </cell>
        </row>
        <row r="58">
          <cell r="AC58">
            <v>1474.96</v>
          </cell>
        </row>
        <row r="59">
          <cell r="AC59">
            <v>1398.67</v>
          </cell>
        </row>
        <row r="60">
          <cell r="AC60">
            <v>1494.1200000000003</v>
          </cell>
        </row>
        <row r="61">
          <cell r="AC61">
            <v>1434.4299999999998</v>
          </cell>
        </row>
        <row r="62">
          <cell r="AC62">
            <v>1465.63</v>
          </cell>
        </row>
        <row r="63">
          <cell r="AC63">
            <v>1534.6849999999999</v>
          </cell>
        </row>
        <row r="64">
          <cell r="AC64">
            <v>1512.56</v>
          </cell>
        </row>
        <row r="65">
          <cell r="AC65">
            <v>1473.0900000000001</v>
          </cell>
        </row>
        <row r="66">
          <cell r="AC66">
            <v>1425.1999999999998</v>
          </cell>
        </row>
        <row r="67">
          <cell r="AC67">
            <v>1424.7</v>
          </cell>
        </row>
        <row r="68">
          <cell r="AC68">
            <v>1417.8400000000001</v>
          </cell>
        </row>
        <row r="69">
          <cell r="AC69">
            <v>1437.8399999999995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zoomScale="50" zoomScaleNormal="50" workbookViewId="0">
      <selection activeCell="AD37" sqref="AD37"/>
    </sheetView>
  </sheetViews>
  <sheetFormatPr defaultRowHeight="15" x14ac:dyDescent="0.25"/>
  <sheetData>
    <row r="1" spans="1:27" ht="25.5" x14ac:dyDescent="0.3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8" t="s">
        <v>57</v>
      </c>
      <c r="X1" s="248"/>
      <c r="Y1" s="248"/>
      <c r="Z1" s="248"/>
      <c r="AA1" s="248"/>
    </row>
    <row r="3" spans="1:27" ht="25.5" x14ac:dyDescent="0.35">
      <c r="A3" s="247" t="s">
        <v>58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</row>
    <row r="4" spans="1:2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5.75" thickBo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35.75" thickBot="1" x14ac:dyDescent="0.3">
      <c r="A6" s="149" t="s">
        <v>1</v>
      </c>
      <c r="B6" s="150" t="s">
        <v>59</v>
      </c>
      <c r="C6" s="151">
        <v>1</v>
      </c>
      <c r="D6" s="152">
        <v>2</v>
      </c>
      <c r="E6" s="152">
        <v>3</v>
      </c>
      <c r="F6" s="152">
        <v>4</v>
      </c>
      <c r="G6" s="152">
        <v>5</v>
      </c>
      <c r="H6" s="152">
        <v>6</v>
      </c>
      <c r="I6" s="152">
        <v>7</v>
      </c>
      <c r="J6" s="152">
        <v>8</v>
      </c>
      <c r="K6" s="152">
        <v>9</v>
      </c>
      <c r="L6" s="152">
        <v>10</v>
      </c>
      <c r="M6" s="152">
        <v>11</v>
      </c>
      <c r="N6" s="152">
        <v>12</v>
      </c>
      <c r="O6" s="152">
        <v>13</v>
      </c>
      <c r="P6" s="152">
        <v>14</v>
      </c>
      <c r="Q6" s="152">
        <v>15</v>
      </c>
      <c r="R6" s="152">
        <v>16</v>
      </c>
      <c r="S6" s="152">
        <v>17</v>
      </c>
      <c r="T6" s="152">
        <v>18</v>
      </c>
      <c r="U6" s="152">
        <v>19</v>
      </c>
      <c r="V6" s="152">
        <v>20</v>
      </c>
      <c r="W6" s="152">
        <v>21</v>
      </c>
      <c r="X6" s="152">
        <v>22</v>
      </c>
      <c r="Y6" s="152">
        <v>23</v>
      </c>
      <c r="Z6" s="153">
        <v>24</v>
      </c>
      <c r="AA6" s="149" t="s">
        <v>2</v>
      </c>
    </row>
    <row r="7" spans="1:27" ht="21" thickBot="1" x14ac:dyDescent="0.35">
      <c r="A7" s="249" t="s">
        <v>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1"/>
    </row>
    <row r="8" spans="1:27" ht="20.25" x14ac:dyDescent="0.3">
      <c r="A8" s="10" t="s">
        <v>4</v>
      </c>
      <c r="B8" s="154">
        <v>27</v>
      </c>
      <c r="C8" s="155">
        <v>40.800000000000004</v>
      </c>
      <c r="D8" s="155">
        <v>42.959999999999994</v>
      </c>
      <c r="E8" s="155">
        <v>46.8</v>
      </c>
      <c r="F8" s="155">
        <v>45.24</v>
      </c>
      <c r="G8" s="155">
        <v>43.8</v>
      </c>
      <c r="H8" s="155">
        <v>43.080000000000005</v>
      </c>
      <c r="I8" s="155">
        <v>45.120000000000005</v>
      </c>
      <c r="J8" s="155">
        <v>42.12</v>
      </c>
      <c r="K8" s="155">
        <v>45.36</v>
      </c>
      <c r="L8" s="155">
        <v>45.48</v>
      </c>
      <c r="M8" s="155">
        <v>44.76</v>
      </c>
      <c r="N8" s="155">
        <v>44.4</v>
      </c>
      <c r="O8" s="155">
        <v>48</v>
      </c>
      <c r="P8" s="155">
        <v>44.64</v>
      </c>
      <c r="Q8" s="155">
        <v>47.760000000000005</v>
      </c>
      <c r="R8" s="155">
        <v>45.12</v>
      </c>
      <c r="S8" s="155">
        <v>47.52</v>
      </c>
      <c r="T8" s="155">
        <v>47.519999999999996</v>
      </c>
      <c r="U8" s="155">
        <v>45.239999999999995</v>
      </c>
      <c r="V8" s="155">
        <v>46.32</v>
      </c>
      <c r="W8" s="155">
        <v>49.08</v>
      </c>
      <c r="X8" s="155">
        <v>47.4</v>
      </c>
      <c r="Y8" s="155">
        <v>47.04</v>
      </c>
      <c r="Z8" s="155">
        <v>45.6</v>
      </c>
      <c r="AA8" s="154">
        <v>1091.1600000000001</v>
      </c>
    </row>
    <row r="9" spans="1:27" ht="20.25" x14ac:dyDescent="0.3">
      <c r="A9" s="10" t="s">
        <v>5</v>
      </c>
      <c r="B9" s="156">
        <v>81</v>
      </c>
      <c r="C9" s="157">
        <v>44.82</v>
      </c>
      <c r="D9" s="157">
        <v>38.64</v>
      </c>
      <c r="E9" s="157">
        <v>37.5</v>
      </c>
      <c r="F9" s="157">
        <v>36.94</v>
      </c>
      <c r="G9" s="157">
        <v>34.1</v>
      </c>
      <c r="H9" s="157">
        <v>34.83</v>
      </c>
      <c r="I9" s="157">
        <v>61.49</v>
      </c>
      <c r="J9" s="157">
        <v>127.63999999999999</v>
      </c>
      <c r="K9" s="157">
        <v>170.74</v>
      </c>
      <c r="L9" s="157">
        <v>174.91</v>
      </c>
      <c r="M9" s="157">
        <v>44.82</v>
      </c>
      <c r="N9" s="157">
        <v>44.82</v>
      </c>
      <c r="O9" s="157">
        <v>44.82</v>
      </c>
      <c r="P9" s="157">
        <v>44.82</v>
      </c>
      <c r="Q9" s="157">
        <v>44.82</v>
      </c>
      <c r="R9" s="157">
        <v>44.82</v>
      </c>
      <c r="S9" s="157">
        <v>44.82</v>
      </c>
      <c r="T9" s="157">
        <v>44.82</v>
      </c>
      <c r="U9" s="157">
        <v>44.82</v>
      </c>
      <c r="V9" s="157">
        <v>44.82</v>
      </c>
      <c r="W9" s="157">
        <v>44.82</v>
      </c>
      <c r="X9" s="157">
        <v>44.82</v>
      </c>
      <c r="Y9" s="157">
        <v>44.82</v>
      </c>
      <c r="Z9" s="157">
        <v>44.82</v>
      </c>
      <c r="AA9" s="156">
        <v>1389.0899999999997</v>
      </c>
    </row>
    <row r="10" spans="1:27" ht="20.25" x14ac:dyDescent="0.3">
      <c r="A10" s="10" t="s">
        <v>6</v>
      </c>
      <c r="B10" s="156">
        <v>70</v>
      </c>
      <c r="C10" s="157">
        <v>26.11</v>
      </c>
      <c r="D10" s="157">
        <v>26.880000000000003</v>
      </c>
      <c r="E10" s="157">
        <v>27.419999999999998</v>
      </c>
      <c r="F10" s="157">
        <v>25.37</v>
      </c>
      <c r="G10" s="157">
        <v>28.22</v>
      </c>
      <c r="H10" s="157">
        <v>25.140000000000004</v>
      </c>
      <c r="I10" s="157">
        <v>32.15</v>
      </c>
      <c r="J10" s="157">
        <v>42.220000000000006</v>
      </c>
      <c r="K10" s="157">
        <v>71.47</v>
      </c>
      <c r="L10" s="157">
        <v>66.73</v>
      </c>
      <c r="M10" s="157">
        <v>49.13000000000001</v>
      </c>
      <c r="N10" s="157">
        <v>53.26</v>
      </c>
      <c r="O10" s="157">
        <v>44.63</v>
      </c>
      <c r="P10" s="157">
        <v>47.360000000000007</v>
      </c>
      <c r="Q10" s="157">
        <v>46.51</v>
      </c>
      <c r="R10" s="157">
        <v>47.57</v>
      </c>
      <c r="S10" s="157">
        <v>44.669999999999995</v>
      </c>
      <c r="T10" s="157">
        <v>36.630000000000003</v>
      </c>
      <c r="U10" s="157">
        <v>35.92</v>
      </c>
      <c r="V10" s="157">
        <v>35.160000000000004</v>
      </c>
      <c r="W10" s="157">
        <v>33.97</v>
      </c>
      <c r="X10" s="157">
        <v>36.830000000000005</v>
      </c>
      <c r="Y10" s="157">
        <v>32.75</v>
      </c>
      <c r="Z10" s="157">
        <v>33.130000000000003</v>
      </c>
      <c r="AA10" s="156">
        <v>949.23</v>
      </c>
    </row>
    <row r="11" spans="1:27" ht="20.25" x14ac:dyDescent="0.3">
      <c r="A11" s="10" t="s">
        <v>7</v>
      </c>
      <c r="B11" s="156">
        <v>70</v>
      </c>
      <c r="C11" s="157">
        <v>3.86</v>
      </c>
      <c r="D11" s="157">
        <v>3.95</v>
      </c>
      <c r="E11" s="157">
        <v>4.1899999999999995</v>
      </c>
      <c r="F11" s="157">
        <v>3.9699999999999998</v>
      </c>
      <c r="G11" s="157">
        <v>4.07</v>
      </c>
      <c r="H11" s="157">
        <v>4.49</v>
      </c>
      <c r="I11" s="157">
        <v>5.59</v>
      </c>
      <c r="J11" s="157">
        <v>6.08</v>
      </c>
      <c r="K11" s="157">
        <v>58.7</v>
      </c>
      <c r="L11" s="157">
        <v>67.739999999999995</v>
      </c>
      <c r="M11" s="157">
        <v>66.8</v>
      </c>
      <c r="N11" s="157">
        <v>13.239999999999998</v>
      </c>
      <c r="O11" s="157">
        <v>11.3</v>
      </c>
      <c r="P11" s="157">
        <v>12.83</v>
      </c>
      <c r="Q11" s="157">
        <v>11.45</v>
      </c>
      <c r="R11" s="157">
        <v>39.339999999999996</v>
      </c>
      <c r="S11" s="157">
        <v>53.6</v>
      </c>
      <c r="T11" s="157">
        <v>50.17</v>
      </c>
      <c r="U11" s="157">
        <v>50.45</v>
      </c>
      <c r="V11" s="157">
        <v>32.5</v>
      </c>
      <c r="W11" s="157">
        <v>26.200000000000003</v>
      </c>
      <c r="X11" s="157">
        <v>27.349999999999998</v>
      </c>
      <c r="Y11" s="157">
        <v>20.049999999999997</v>
      </c>
      <c r="Z11" s="157">
        <v>20.09</v>
      </c>
      <c r="AA11" s="156">
        <v>598.01</v>
      </c>
    </row>
    <row r="12" spans="1:27" ht="20.25" x14ac:dyDescent="0.3">
      <c r="A12" s="10" t="s">
        <v>8</v>
      </c>
      <c r="B12" s="156">
        <v>80</v>
      </c>
      <c r="C12" s="157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9">
        <v>0</v>
      </c>
      <c r="AA12" s="156">
        <v>0</v>
      </c>
    </row>
    <row r="13" spans="1:27" ht="20.25" x14ac:dyDescent="0.3">
      <c r="A13" s="10" t="s">
        <v>9</v>
      </c>
      <c r="B13" s="156">
        <v>70</v>
      </c>
      <c r="C13" s="157">
        <v>5.6000000000000005</v>
      </c>
      <c r="D13" s="157">
        <v>6.9399999999999995</v>
      </c>
      <c r="E13" s="157">
        <v>5.64</v>
      </c>
      <c r="F13" s="157">
        <v>5.52</v>
      </c>
      <c r="G13" s="157">
        <v>5.8999999999999995</v>
      </c>
      <c r="H13" s="157">
        <v>5.5399999999999991</v>
      </c>
      <c r="I13" s="157">
        <v>5.64</v>
      </c>
      <c r="J13" s="157">
        <v>9.36</v>
      </c>
      <c r="K13" s="157">
        <v>10.32</v>
      </c>
      <c r="L13" s="157">
        <v>10.84</v>
      </c>
      <c r="M13" s="157">
        <v>10.46</v>
      </c>
      <c r="N13" s="157">
        <v>10.02</v>
      </c>
      <c r="O13" s="157">
        <v>9.5</v>
      </c>
      <c r="P13" s="157">
        <v>9.58</v>
      </c>
      <c r="Q13" s="157">
        <v>10.26</v>
      </c>
      <c r="R13" s="157">
        <v>11.98</v>
      </c>
      <c r="S13" s="157">
        <v>13.44</v>
      </c>
      <c r="T13" s="157">
        <v>9.68</v>
      </c>
      <c r="U13" s="157">
        <v>11.059999999999999</v>
      </c>
      <c r="V13" s="157">
        <v>13.3</v>
      </c>
      <c r="W13" s="157">
        <v>8.42</v>
      </c>
      <c r="X13" s="157">
        <v>7.16</v>
      </c>
      <c r="Y13" s="157">
        <v>6.76</v>
      </c>
      <c r="Z13" s="157">
        <v>6.8</v>
      </c>
      <c r="AA13" s="156">
        <v>209.72</v>
      </c>
    </row>
    <row r="14" spans="1:27" ht="20.25" x14ac:dyDescent="0.3">
      <c r="A14" s="10" t="s">
        <v>10</v>
      </c>
      <c r="B14" s="156">
        <v>90</v>
      </c>
      <c r="C14" s="157">
        <v>30.32</v>
      </c>
      <c r="D14" s="157">
        <v>33.72</v>
      </c>
      <c r="E14" s="157">
        <v>35.56</v>
      </c>
      <c r="F14" s="157">
        <v>38.64</v>
      </c>
      <c r="G14" s="157">
        <v>35.659999999999997</v>
      </c>
      <c r="H14" s="157">
        <v>31.22</v>
      </c>
      <c r="I14" s="157">
        <v>28.479999999999997</v>
      </c>
      <c r="J14" s="157">
        <v>30.700000000000003</v>
      </c>
      <c r="K14" s="157">
        <v>37.28</v>
      </c>
      <c r="L14" s="157">
        <v>38.46</v>
      </c>
      <c r="M14" s="157">
        <v>42.400000000000006</v>
      </c>
      <c r="N14" s="157">
        <v>44.32</v>
      </c>
      <c r="O14" s="157">
        <v>42.74</v>
      </c>
      <c r="P14" s="157">
        <v>42.82</v>
      </c>
      <c r="Q14" s="157">
        <v>43.72</v>
      </c>
      <c r="R14" s="157">
        <v>42.84</v>
      </c>
      <c r="S14" s="157">
        <v>35.299999999999997</v>
      </c>
      <c r="T14" s="157">
        <v>34.08</v>
      </c>
      <c r="U14" s="157">
        <v>28.299999999999997</v>
      </c>
      <c r="V14" s="157">
        <v>30.240000000000002</v>
      </c>
      <c r="W14" s="157">
        <v>30.46</v>
      </c>
      <c r="X14" s="157">
        <v>34.36</v>
      </c>
      <c r="Y14" s="157">
        <v>35.5</v>
      </c>
      <c r="Z14" s="157">
        <v>32.619999999999997</v>
      </c>
      <c r="AA14" s="156">
        <v>859.74000000000012</v>
      </c>
    </row>
    <row r="15" spans="1:27" ht="20.25" x14ac:dyDescent="0.3">
      <c r="A15" s="10" t="s">
        <v>11</v>
      </c>
      <c r="B15" s="156">
        <v>30</v>
      </c>
      <c r="C15" s="157">
        <v>9.99</v>
      </c>
      <c r="D15" s="157">
        <v>9.9</v>
      </c>
      <c r="E15" s="157">
        <v>9.27</v>
      </c>
      <c r="F15" s="157">
        <v>9.66</v>
      </c>
      <c r="G15" s="157">
        <v>9.6</v>
      </c>
      <c r="H15" s="157">
        <v>9.36</v>
      </c>
      <c r="I15" s="157">
        <v>11.04</v>
      </c>
      <c r="J15" s="157">
        <v>11.04</v>
      </c>
      <c r="K15" s="157">
        <v>16.079999999999998</v>
      </c>
      <c r="L15" s="157">
        <v>17.7</v>
      </c>
      <c r="M15" s="157">
        <v>17.61</v>
      </c>
      <c r="N15" s="157">
        <v>15.84</v>
      </c>
      <c r="O15" s="157">
        <v>9.7200000000000006</v>
      </c>
      <c r="P15" s="157">
        <v>13.53</v>
      </c>
      <c r="Q15" s="157">
        <v>14.28</v>
      </c>
      <c r="R15" s="157">
        <v>14.4</v>
      </c>
      <c r="S15" s="157">
        <v>11.97</v>
      </c>
      <c r="T15" s="157">
        <v>15.33</v>
      </c>
      <c r="U15" s="157">
        <v>15.18</v>
      </c>
      <c r="V15" s="157">
        <v>13.2</v>
      </c>
      <c r="W15" s="157">
        <v>8.8800000000000008</v>
      </c>
      <c r="X15" s="157">
        <v>7.11</v>
      </c>
      <c r="Y15" s="157">
        <v>7.05</v>
      </c>
      <c r="Z15" s="157">
        <v>6.24</v>
      </c>
      <c r="AA15" s="156">
        <v>283.98000000000008</v>
      </c>
    </row>
    <row r="16" spans="1:27" ht="20.25" x14ac:dyDescent="0.3">
      <c r="A16" s="10" t="s">
        <v>12</v>
      </c>
      <c r="B16" s="156">
        <v>90</v>
      </c>
      <c r="C16" s="157">
        <v>59.04</v>
      </c>
      <c r="D16" s="157">
        <v>59.4</v>
      </c>
      <c r="E16" s="157">
        <v>57.96</v>
      </c>
      <c r="F16" s="157">
        <v>55.08</v>
      </c>
      <c r="G16" s="157">
        <v>56.16</v>
      </c>
      <c r="H16" s="157">
        <v>54.72</v>
      </c>
      <c r="I16" s="157">
        <v>55.8</v>
      </c>
      <c r="J16" s="157">
        <v>162.72</v>
      </c>
      <c r="K16" s="157">
        <v>387.72</v>
      </c>
      <c r="L16" s="157">
        <v>371.88</v>
      </c>
      <c r="M16" s="157">
        <v>371.16</v>
      </c>
      <c r="N16" s="157">
        <v>354.24</v>
      </c>
      <c r="O16" s="157">
        <v>368.64</v>
      </c>
      <c r="P16" s="157">
        <v>147.24</v>
      </c>
      <c r="Q16" s="157">
        <v>148.32</v>
      </c>
      <c r="R16" s="157">
        <v>314.27999999999997</v>
      </c>
      <c r="S16" s="157">
        <v>279.36</v>
      </c>
      <c r="T16" s="157">
        <v>167.4</v>
      </c>
      <c r="U16" s="157">
        <v>92.88</v>
      </c>
      <c r="V16" s="157">
        <v>93.6</v>
      </c>
      <c r="W16" s="157">
        <v>77.760000000000005</v>
      </c>
      <c r="X16" s="157">
        <v>70.56</v>
      </c>
      <c r="Y16" s="157">
        <v>66.239999999999995</v>
      </c>
      <c r="Z16" s="157">
        <v>65.52</v>
      </c>
      <c r="AA16" s="156">
        <v>3937.6800000000007</v>
      </c>
    </row>
    <row r="17" spans="1:27" ht="20.25" x14ac:dyDescent="0.3">
      <c r="A17" s="10" t="s">
        <v>13</v>
      </c>
      <c r="B17" s="156">
        <v>20</v>
      </c>
      <c r="C17" s="157">
        <v>1.26</v>
      </c>
      <c r="D17" s="157">
        <v>1.1000000000000001</v>
      </c>
      <c r="E17" s="157">
        <v>1.1599999999999999</v>
      </c>
      <c r="F17" s="157">
        <v>1.1000000000000001</v>
      </c>
      <c r="G17" s="157">
        <v>1.1000000000000001</v>
      </c>
      <c r="H17" s="157">
        <v>1.1599999999999999</v>
      </c>
      <c r="I17" s="157">
        <v>1</v>
      </c>
      <c r="J17" s="157">
        <v>1</v>
      </c>
      <c r="K17" s="157">
        <v>1.1599999999999999</v>
      </c>
      <c r="L17" s="157">
        <v>4.0599999999999996</v>
      </c>
      <c r="M17" s="157">
        <v>4.3</v>
      </c>
      <c r="N17" s="157">
        <v>3.8200000000000003</v>
      </c>
      <c r="O17" s="157">
        <v>3.98</v>
      </c>
      <c r="P17" s="157">
        <v>3.7</v>
      </c>
      <c r="Q17" s="157">
        <v>3.64</v>
      </c>
      <c r="R17" s="157">
        <v>3.64</v>
      </c>
      <c r="S17" s="157">
        <v>1.82</v>
      </c>
      <c r="T17" s="157">
        <v>1.64</v>
      </c>
      <c r="U17" s="157">
        <v>1.5799999999999998</v>
      </c>
      <c r="V17" s="157">
        <v>1.64</v>
      </c>
      <c r="W17" s="157">
        <v>1.64</v>
      </c>
      <c r="X17" s="157">
        <v>1.5799999999999998</v>
      </c>
      <c r="Y17" s="157">
        <v>1.7</v>
      </c>
      <c r="Z17" s="157">
        <v>0.2</v>
      </c>
      <c r="AA17" s="156">
        <v>48.980000000000004</v>
      </c>
    </row>
    <row r="18" spans="1:27" ht="20.25" x14ac:dyDescent="0.3">
      <c r="A18" s="10" t="s">
        <v>14</v>
      </c>
      <c r="B18" s="156">
        <v>15</v>
      </c>
      <c r="C18" s="160">
        <v>0.36</v>
      </c>
      <c r="D18" s="160">
        <v>0.36</v>
      </c>
      <c r="E18" s="160">
        <v>0.36</v>
      </c>
      <c r="F18" s="160">
        <v>0.36</v>
      </c>
      <c r="G18" s="160">
        <v>0.36</v>
      </c>
      <c r="H18" s="160">
        <v>0.36</v>
      </c>
      <c r="I18" s="160">
        <v>0.32</v>
      </c>
      <c r="J18" s="160">
        <v>0.36</v>
      </c>
      <c r="K18" s="160">
        <v>0.36</v>
      </c>
      <c r="L18" s="160">
        <v>0.32</v>
      </c>
      <c r="M18" s="160">
        <v>0.32</v>
      </c>
      <c r="N18" s="160">
        <v>0.36</v>
      </c>
      <c r="O18" s="160">
        <v>0.32</v>
      </c>
      <c r="P18" s="160">
        <v>0.32</v>
      </c>
      <c r="Q18" s="160">
        <v>0.36</v>
      </c>
      <c r="R18" s="160">
        <v>0.32</v>
      </c>
      <c r="S18" s="160">
        <v>0.36</v>
      </c>
      <c r="T18" s="160">
        <v>0.32</v>
      </c>
      <c r="U18" s="160">
        <v>0.36</v>
      </c>
      <c r="V18" s="160">
        <v>0.36</v>
      </c>
      <c r="W18" s="160">
        <v>0.36</v>
      </c>
      <c r="X18" s="160">
        <v>0.36</v>
      </c>
      <c r="Y18" s="160">
        <v>0.36</v>
      </c>
      <c r="Z18" s="160">
        <v>0.36</v>
      </c>
      <c r="AA18" s="156">
        <v>8.3600000000000012</v>
      </c>
    </row>
    <row r="19" spans="1:27" ht="20.25" x14ac:dyDescent="0.3">
      <c r="A19" s="10" t="s">
        <v>15</v>
      </c>
      <c r="B19" s="156">
        <v>70</v>
      </c>
      <c r="C19" s="157">
        <v>10.76</v>
      </c>
      <c r="D19" s="157">
        <v>11</v>
      </c>
      <c r="E19" s="157">
        <v>10.88</v>
      </c>
      <c r="F19" s="157">
        <v>11.2</v>
      </c>
      <c r="G19" s="157">
        <v>10.76</v>
      </c>
      <c r="H19" s="157">
        <v>11.04</v>
      </c>
      <c r="I19" s="157">
        <v>14.52</v>
      </c>
      <c r="J19" s="157">
        <v>13.8</v>
      </c>
      <c r="K19" s="157">
        <v>18.079999999999998</v>
      </c>
      <c r="L19" s="157">
        <v>28.44</v>
      </c>
      <c r="M19" s="157">
        <v>32.76</v>
      </c>
      <c r="N19" s="157">
        <v>29.68</v>
      </c>
      <c r="O19" s="157">
        <v>28.88</v>
      </c>
      <c r="P19" s="157">
        <v>28.48</v>
      </c>
      <c r="Q19" s="157">
        <v>31.72</v>
      </c>
      <c r="R19" s="157">
        <v>30.68</v>
      </c>
      <c r="S19" s="157">
        <v>28.56</v>
      </c>
      <c r="T19" s="157">
        <v>25.72</v>
      </c>
      <c r="U19" s="157">
        <v>22.4</v>
      </c>
      <c r="V19" s="157">
        <v>20.12</v>
      </c>
      <c r="W19" s="157">
        <v>15.68</v>
      </c>
      <c r="X19" s="157">
        <v>14.08</v>
      </c>
      <c r="Y19" s="157">
        <v>11.92</v>
      </c>
      <c r="Z19" s="157">
        <v>11.92</v>
      </c>
      <c r="AA19" s="156">
        <v>473.08000000000004</v>
      </c>
    </row>
    <row r="20" spans="1:27" ht="20.25" x14ac:dyDescent="0.3">
      <c r="A20" s="10" t="s">
        <v>16</v>
      </c>
      <c r="B20" s="156">
        <v>100</v>
      </c>
      <c r="C20" s="157">
        <v>65.14</v>
      </c>
      <c r="D20" s="157">
        <v>67.14</v>
      </c>
      <c r="E20" s="157">
        <v>65.099999999999994</v>
      </c>
      <c r="F20" s="157">
        <v>64.61999999999999</v>
      </c>
      <c r="G20" s="157">
        <v>63.099999999999994</v>
      </c>
      <c r="H20" s="157">
        <v>62.1</v>
      </c>
      <c r="I20" s="157">
        <v>62.84</v>
      </c>
      <c r="J20" s="157">
        <v>80.88</v>
      </c>
      <c r="K20" s="157">
        <v>203.12</v>
      </c>
      <c r="L20" s="157">
        <v>355.84</v>
      </c>
      <c r="M20" s="157">
        <v>381.44</v>
      </c>
      <c r="N20" s="157">
        <v>244.82</v>
      </c>
      <c r="O20" s="157">
        <v>225.70000000000002</v>
      </c>
      <c r="P20" s="157">
        <v>344.32</v>
      </c>
      <c r="Q20" s="157">
        <v>312.88</v>
      </c>
      <c r="R20" s="157">
        <v>403.62</v>
      </c>
      <c r="S20" s="157">
        <v>413.79999999999995</v>
      </c>
      <c r="T20" s="157">
        <v>116.7</v>
      </c>
      <c r="U20" s="157">
        <v>61.72</v>
      </c>
      <c r="V20" s="157">
        <v>55.260000000000005</v>
      </c>
      <c r="W20" s="157">
        <v>51.92</v>
      </c>
      <c r="X20" s="157">
        <v>48.3</v>
      </c>
      <c r="Y20" s="157">
        <v>50.76</v>
      </c>
      <c r="Z20" s="157">
        <v>55.18</v>
      </c>
      <c r="AA20" s="156">
        <v>3856.3</v>
      </c>
    </row>
    <row r="21" spans="1:27" ht="20.25" x14ac:dyDescent="0.3">
      <c r="A21" s="10" t="s">
        <v>17</v>
      </c>
      <c r="B21" s="156">
        <v>100</v>
      </c>
      <c r="C21" s="157">
        <v>62.04</v>
      </c>
      <c r="D21" s="157">
        <v>63.239999999999995</v>
      </c>
      <c r="E21" s="157">
        <v>73.92</v>
      </c>
      <c r="F21" s="157">
        <v>63.66</v>
      </c>
      <c r="G21" s="157">
        <v>60.72</v>
      </c>
      <c r="H21" s="157">
        <v>63.120000000000005</v>
      </c>
      <c r="I21" s="157">
        <v>63.480000000000004</v>
      </c>
      <c r="J21" s="157">
        <v>88.38</v>
      </c>
      <c r="K21" s="157">
        <v>96.960000000000008</v>
      </c>
      <c r="L21" s="157">
        <v>115.08</v>
      </c>
      <c r="M21" s="157">
        <v>124.80000000000001</v>
      </c>
      <c r="N21" s="157">
        <v>116.7</v>
      </c>
      <c r="O21" s="157">
        <v>106.32000000000001</v>
      </c>
      <c r="P21" s="157">
        <v>109.38</v>
      </c>
      <c r="Q21" s="157">
        <v>100.44</v>
      </c>
      <c r="R21" s="157">
        <v>100.32000000000001</v>
      </c>
      <c r="S21" s="157">
        <v>103.44</v>
      </c>
      <c r="T21" s="157">
        <v>104.82</v>
      </c>
      <c r="U21" s="157">
        <v>92.82</v>
      </c>
      <c r="V21" s="157">
        <v>84.06</v>
      </c>
      <c r="W21" s="157">
        <v>88.8</v>
      </c>
      <c r="X21" s="157">
        <v>76.02000000000001</v>
      </c>
      <c r="Y21" s="157">
        <v>69.36</v>
      </c>
      <c r="Z21" s="157">
        <v>66</v>
      </c>
      <c r="AA21" s="156">
        <v>2093.88</v>
      </c>
    </row>
    <row r="22" spans="1:27" ht="20.25" x14ac:dyDescent="0.3">
      <c r="A22" s="10" t="s">
        <v>18</v>
      </c>
      <c r="B22" s="156">
        <v>10</v>
      </c>
      <c r="C22" s="157">
        <v>6.15</v>
      </c>
      <c r="D22" s="157">
        <v>6.6</v>
      </c>
      <c r="E22" s="157">
        <v>6.21</v>
      </c>
      <c r="F22" s="157">
        <v>6.26</v>
      </c>
      <c r="G22" s="157">
        <v>6.14</v>
      </c>
      <c r="H22" s="157">
        <v>6.32</v>
      </c>
      <c r="I22" s="157">
        <v>6.27</v>
      </c>
      <c r="J22" s="157">
        <v>8.75</v>
      </c>
      <c r="K22" s="157">
        <v>13.04</v>
      </c>
      <c r="L22" s="157">
        <v>17.46</v>
      </c>
      <c r="M22" s="157">
        <v>17.850000000000001</v>
      </c>
      <c r="N22" s="157">
        <v>21.41</v>
      </c>
      <c r="O22" s="157">
        <v>17.399999999999999</v>
      </c>
      <c r="P22" s="157">
        <v>17.79</v>
      </c>
      <c r="Q22" s="157">
        <v>16.64</v>
      </c>
      <c r="R22" s="157">
        <v>16.02</v>
      </c>
      <c r="S22" s="157">
        <v>16.190000000000001</v>
      </c>
      <c r="T22" s="157">
        <v>13.62</v>
      </c>
      <c r="U22" s="157">
        <v>11.36</v>
      </c>
      <c r="V22" s="157">
        <v>8.42</v>
      </c>
      <c r="W22" s="157">
        <v>8.4600000000000009</v>
      </c>
      <c r="X22" s="157">
        <v>8.2799999999999994</v>
      </c>
      <c r="Y22" s="157">
        <v>8.48</v>
      </c>
      <c r="Z22" s="157">
        <v>8.34</v>
      </c>
      <c r="AA22" s="156">
        <v>273.45999999999998</v>
      </c>
    </row>
    <row r="23" spans="1:27" ht="20.25" x14ac:dyDescent="0.3">
      <c r="A23" s="10" t="s">
        <v>19</v>
      </c>
      <c r="B23" s="161">
        <v>20</v>
      </c>
      <c r="C23" s="157">
        <v>0.22</v>
      </c>
      <c r="D23" s="157">
        <v>0.2</v>
      </c>
      <c r="E23" s="157">
        <v>0.22</v>
      </c>
      <c r="F23" s="157">
        <v>0.22</v>
      </c>
      <c r="G23" s="157">
        <v>0.2</v>
      </c>
      <c r="H23" s="157">
        <v>0.24</v>
      </c>
      <c r="I23" s="157">
        <v>0.2</v>
      </c>
      <c r="J23" s="157">
        <v>0.2</v>
      </c>
      <c r="K23" s="157">
        <v>2.12</v>
      </c>
      <c r="L23" s="157">
        <v>3.28</v>
      </c>
      <c r="M23" s="157">
        <v>3.12</v>
      </c>
      <c r="N23" s="157">
        <v>2.88</v>
      </c>
      <c r="O23" s="157">
        <v>3.14</v>
      </c>
      <c r="P23" s="157">
        <v>2.92</v>
      </c>
      <c r="Q23" s="157">
        <v>2.7</v>
      </c>
      <c r="R23" s="157">
        <v>3.5</v>
      </c>
      <c r="S23" s="157">
        <v>2.54</v>
      </c>
      <c r="T23" s="157">
        <v>1.1000000000000001</v>
      </c>
      <c r="U23" s="157">
        <v>0.98</v>
      </c>
      <c r="V23" s="157">
        <v>1</v>
      </c>
      <c r="W23" s="157">
        <v>0.94</v>
      </c>
      <c r="X23" s="157">
        <v>0.82</v>
      </c>
      <c r="Y23" s="157">
        <v>0.78</v>
      </c>
      <c r="Z23" s="157">
        <v>0.78</v>
      </c>
      <c r="AA23" s="156">
        <v>34.299999999999997</v>
      </c>
    </row>
    <row r="24" spans="1:27" ht="20.25" x14ac:dyDescent="0.3">
      <c r="A24" s="10"/>
      <c r="B24" s="161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6">
        <v>0</v>
      </c>
    </row>
    <row r="25" spans="1:27" ht="20.25" x14ac:dyDescent="0.3">
      <c r="A25" s="10"/>
      <c r="B25" s="161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6">
        <v>0</v>
      </c>
    </row>
    <row r="26" spans="1:27" ht="20.25" x14ac:dyDescent="0.3">
      <c r="A26" s="10"/>
      <c r="B26" s="161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6">
        <v>0</v>
      </c>
    </row>
    <row r="27" spans="1:27" ht="20.25" x14ac:dyDescent="0.3">
      <c r="A27" s="10"/>
      <c r="B27" s="16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6"/>
    </row>
    <row r="28" spans="1:27" ht="20.25" x14ac:dyDescent="0.3">
      <c r="A28" s="10" t="s">
        <v>20</v>
      </c>
      <c r="B28" s="161">
        <v>1008</v>
      </c>
      <c r="C28" s="157">
        <v>326.56</v>
      </c>
      <c r="D28" s="157">
        <v>328.29</v>
      </c>
      <c r="E28" s="157">
        <v>334.02000000000004</v>
      </c>
      <c r="F28" s="157">
        <v>340.93000000000006</v>
      </c>
      <c r="G28" s="157">
        <v>338.39</v>
      </c>
      <c r="H28" s="157">
        <v>349.45000000000005</v>
      </c>
      <c r="I28" s="157">
        <v>348.43</v>
      </c>
      <c r="J28" s="157">
        <v>392.25</v>
      </c>
      <c r="K28" s="157">
        <v>457.51</v>
      </c>
      <c r="L28" s="157">
        <v>554.24</v>
      </c>
      <c r="M28" s="157">
        <v>510.24</v>
      </c>
      <c r="N28" s="157">
        <v>535.93999999999994</v>
      </c>
      <c r="O28" s="157">
        <v>511.44</v>
      </c>
      <c r="P28" s="157">
        <v>554.09999999999991</v>
      </c>
      <c r="Q28" s="157">
        <v>556.2700000000001</v>
      </c>
      <c r="R28" s="157">
        <v>540.70000000000005</v>
      </c>
      <c r="S28" s="157">
        <v>500.15999999999997</v>
      </c>
      <c r="T28" s="157">
        <v>503.48999999999995</v>
      </c>
      <c r="U28" s="157">
        <v>464.87</v>
      </c>
      <c r="V28" s="157">
        <v>458.78999999999996</v>
      </c>
      <c r="W28" s="157">
        <v>447.43999999999994</v>
      </c>
      <c r="X28" s="157">
        <v>458.98999999999995</v>
      </c>
      <c r="Y28" s="157">
        <v>439.8</v>
      </c>
      <c r="Z28" s="157">
        <v>423.71</v>
      </c>
      <c r="AA28" s="156">
        <v>10676.009999999998</v>
      </c>
    </row>
    <row r="29" spans="1:27" ht="21" thickBot="1" x14ac:dyDescent="0.35">
      <c r="A29" s="163"/>
      <c r="B29" s="164"/>
      <c r="C29" s="165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7"/>
      <c r="AA29" s="168"/>
    </row>
    <row r="30" spans="1:27" ht="21" thickBot="1" x14ac:dyDescent="0.35">
      <c r="A30" s="169" t="s">
        <v>21</v>
      </c>
      <c r="B30" s="170">
        <v>1951</v>
      </c>
      <c r="C30" s="171">
        <v>693.03</v>
      </c>
      <c r="D30" s="171">
        <v>700.32</v>
      </c>
      <c r="E30" s="171">
        <v>716.21</v>
      </c>
      <c r="F30" s="171">
        <v>708.7700000000001</v>
      </c>
      <c r="G30" s="171">
        <v>698.28</v>
      </c>
      <c r="H30" s="171">
        <v>702.17000000000007</v>
      </c>
      <c r="I30" s="171">
        <v>742.37</v>
      </c>
      <c r="J30" s="171">
        <v>1017.5000000000001</v>
      </c>
      <c r="K30" s="171">
        <v>1590.02</v>
      </c>
      <c r="L30" s="171">
        <v>1872.46</v>
      </c>
      <c r="M30" s="171">
        <v>1721.9699999999998</v>
      </c>
      <c r="N30" s="171">
        <v>1535.75</v>
      </c>
      <c r="O30" s="171">
        <v>1476.5300000000002</v>
      </c>
      <c r="P30" s="171">
        <v>1423.83</v>
      </c>
      <c r="Q30" s="171">
        <v>1391.7700000000002</v>
      </c>
      <c r="R30" s="171">
        <v>1659.1499999999999</v>
      </c>
      <c r="S30" s="171">
        <v>1597.5499999999997</v>
      </c>
      <c r="T30" s="171">
        <v>1173.04</v>
      </c>
      <c r="U30" s="171">
        <v>979.93999999999994</v>
      </c>
      <c r="V30" s="171">
        <v>938.79</v>
      </c>
      <c r="W30" s="171">
        <v>894.82999999999993</v>
      </c>
      <c r="X30" s="171">
        <v>884.02</v>
      </c>
      <c r="Y30" s="171">
        <v>843.37</v>
      </c>
      <c r="Z30" s="172">
        <v>821.31</v>
      </c>
      <c r="AA30" s="173">
        <v>26782.98</v>
      </c>
    </row>
    <row r="31" spans="1:27" ht="18.75" x14ac:dyDescent="0.3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7"/>
    </row>
    <row r="32" spans="1:27" ht="20.25" x14ac:dyDescent="0.3">
      <c r="A32" s="252" t="s">
        <v>22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</row>
    <row r="33" spans="1:27" ht="19.5" thickBot="1" x14ac:dyDescent="0.35">
      <c r="A33" s="18"/>
      <c r="B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</row>
    <row r="34" spans="1:27" ht="20.25" x14ac:dyDescent="0.3">
      <c r="A34" s="174" t="s">
        <v>5</v>
      </c>
      <c r="B34" s="154">
        <v>300</v>
      </c>
      <c r="C34" s="175">
        <v>24.13</v>
      </c>
      <c r="D34" s="175">
        <v>22.96</v>
      </c>
      <c r="E34" s="175">
        <v>22.39</v>
      </c>
      <c r="F34" s="175">
        <v>19.93</v>
      </c>
      <c r="G34" s="175">
        <v>21.700000000000003</v>
      </c>
      <c r="H34" s="175">
        <v>19.93</v>
      </c>
      <c r="I34" s="175">
        <v>62.949999999999996</v>
      </c>
      <c r="J34" s="175">
        <v>633.93999999999994</v>
      </c>
      <c r="K34" s="175">
        <v>627.44999999999993</v>
      </c>
      <c r="L34" s="175">
        <v>615.1</v>
      </c>
      <c r="M34" s="175">
        <v>619.99</v>
      </c>
      <c r="N34" s="175">
        <v>587.15</v>
      </c>
      <c r="O34" s="175">
        <v>630.16</v>
      </c>
      <c r="P34" s="175">
        <v>395.52000000000004</v>
      </c>
      <c r="Q34" s="175">
        <v>192.31</v>
      </c>
      <c r="R34" s="175">
        <v>75.790000000000006</v>
      </c>
      <c r="S34" s="175">
        <v>26.340000000000003</v>
      </c>
      <c r="T34" s="175">
        <v>25.720000000000002</v>
      </c>
      <c r="U34" s="175">
        <v>22.66</v>
      </c>
      <c r="V34" s="175">
        <v>23.7</v>
      </c>
      <c r="W34" s="175">
        <v>20.200000000000003</v>
      </c>
      <c r="X34" s="175">
        <v>18.389999999999997</v>
      </c>
      <c r="Y34" s="175">
        <v>18.370000000000005</v>
      </c>
      <c r="Z34" s="175">
        <v>18.340000000000003</v>
      </c>
      <c r="AA34" s="176">
        <v>4745.1200000000008</v>
      </c>
    </row>
    <row r="35" spans="1:27" ht="20.25" x14ac:dyDescent="0.3">
      <c r="A35" s="177" t="s">
        <v>23</v>
      </c>
      <c r="B35" s="156">
        <v>300</v>
      </c>
      <c r="C35" s="178">
        <v>224.52</v>
      </c>
      <c r="D35" s="178">
        <v>229.44</v>
      </c>
      <c r="E35" s="178">
        <v>242.16</v>
      </c>
      <c r="F35" s="178">
        <v>228.84</v>
      </c>
      <c r="G35" s="178">
        <v>227.88</v>
      </c>
      <c r="H35" s="178">
        <v>222</v>
      </c>
      <c r="I35" s="178">
        <v>233.04</v>
      </c>
      <c r="J35" s="178">
        <v>264.36</v>
      </c>
      <c r="K35" s="178">
        <v>312.72000000000003</v>
      </c>
      <c r="L35" s="178">
        <v>339.72</v>
      </c>
      <c r="M35" s="178">
        <v>299.04000000000002</v>
      </c>
      <c r="N35" s="178">
        <v>286.44</v>
      </c>
      <c r="O35" s="178">
        <v>277.08</v>
      </c>
      <c r="P35" s="178">
        <v>302.64</v>
      </c>
      <c r="Q35" s="178">
        <v>307.92</v>
      </c>
      <c r="R35" s="178">
        <v>301.68</v>
      </c>
      <c r="S35" s="178">
        <v>320.27999999999997</v>
      </c>
      <c r="T35" s="178">
        <v>307.8</v>
      </c>
      <c r="U35" s="178">
        <v>259.2</v>
      </c>
      <c r="V35" s="178">
        <v>269.88</v>
      </c>
      <c r="W35" s="178">
        <v>271.92</v>
      </c>
      <c r="X35" s="178">
        <v>265.44</v>
      </c>
      <c r="Y35" s="178">
        <v>262.2</v>
      </c>
      <c r="Z35" s="178">
        <v>282.36</v>
      </c>
      <c r="AA35" s="179">
        <v>6538.5599999999995</v>
      </c>
    </row>
    <row r="36" spans="1:27" ht="20.25" x14ac:dyDescent="0.3">
      <c r="A36" s="177" t="s">
        <v>24</v>
      </c>
      <c r="B36" s="156">
        <v>150</v>
      </c>
      <c r="C36" s="157">
        <v>60.063699999999997</v>
      </c>
      <c r="D36" s="178">
        <v>60.063700000436555</v>
      </c>
      <c r="E36" s="178">
        <v>66.063699999912686</v>
      </c>
      <c r="F36" s="178">
        <v>60.063700000436555</v>
      </c>
      <c r="G36" s="178">
        <v>60.063699999126882</v>
      </c>
      <c r="H36" s="178">
        <v>66.063700000349243</v>
      </c>
      <c r="I36" s="178">
        <v>60.063699999999997</v>
      </c>
      <c r="J36" s="178">
        <v>60.063699999999997</v>
      </c>
      <c r="K36" s="178">
        <v>66.063700000349243</v>
      </c>
      <c r="L36" s="178">
        <v>78.063699999301505</v>
      </c>
      <c r="M36" s="178">
        <v>90.063699999999997</v>
      </c>
      <c r="N36" s="178">
        <v>42.063700000698489</v>
      </c>
      <c r="O36" s="178">
        <v>114.06369999965075</v>
      </c>
      <c r="P36" s="178">
        <v>72.063700000261932</v>
      </c>
      <c r="Q36" s="178">
        <v>90.063699999999997</v>
      </c>
      <c r="R36" s="178">
        <v>96.063699999912686</v>
      </c>
      <c r="S36" s="178">
        <v>84.063700000087309</v>
      </c>
      <c r="T36" s="178">
        <v>42.063699999388817</v>
      </c>
      <c r="U36" s="178">
        <v>54.063700000087309</v>
      </c>
      <c r="V36" s="178">
        <v>54.063700000087309</v>
      </c>
      <c r="W36" s="178">
        <v>48.063700000611178</v>
      </c>
      <c r="X36" s="178">
        <v>54.063699999214194</v>
      </c>
      <c r="Y36" s="178">
        <v>54.063700000087309</v>
      </c>
      <c r="Z36" s="178">
        <v>42.063700000261932</v>
      </c>
      <c r="AA36" s="179">
        <v>1573.5288000002613</v>
      </c>
    </row>
    <row r="37" spans="1:27" ht="20.25" x14ac:dyDescent="0.3">
      <c r="A37" s="177" t="s">
        <v>25</v>
      </c>
      <c r="B37" s="156">
        <v>60</v>
      </c>
      <c r="C37" s="178">
        <v>42.96</v>
      </c>
      <c r="D37" s="178">
        <v>42.599999999999994</v>
      </c>
      <c r="E37" s="178">
        <v>41.16</v>
      </c>
      <c r="F37" s="178">
        <v>42.059999999999995</v>
      </c>
      <c r="G37" s="178">
        <v>41.28</v>
      </c>
      <c r="H37" s="178">
        <v>39.989999999999995</v>
      </c>
      <c r="I37" s="178">
        <v>39.18</v>
      </c>
      <c r="J37" s="178">
        <v>44.22</v>
      </c>
      <c r="K37" s="178">
        <v>64.38000000000001</v>
      </c>
      <c r="L37" s="178">
        <v>69.960000000000008</v>
      </c>
      <c r="M37" s="178">
        <v>76.02</v>
      </c>
      <c r="N37" s="178">
        <v>77.97</v>
      </c>
      <c r="O37" s="178">
        <v>79.320000000000007</v>
      </c>
      <c r="P37" s="178">
        <v>75.990000000000009</v>
      </c>
      <c r="Q37" s="178">
        <v>76.53</v>
      </c>
      <c r="R37" s="178">
        <v>78.240000000000009</v>
      </c>
      <c r="S37" s="178">
        <v>64.740000000000009</v>
      </c>
      <c r="T37" s="178">
        <v>59.550000000000004</v>
      </c>
      <c r="U37" s="178">
        <v>53.4</v>
      </c>
      <c r="V37" s="178">
        <v>49.62</v>
      </c>
      <c r="W37" s="178">
        <v>45.75</v>
      </c>
      <c r="X37" s="178">
        <v>45.39</v>
      </c>
      <c r="Y37" s="178">
        <v>46.199999999999996</v>
      </c>
      <c r="Z37" s="178">
        <v>46.410000000000004</v>
      </c>
      <c r="AA37" s="179">
        <v>1342.9200000000003</v>
      </c>
    </row>
    <row r="38" spans="1:27" ht="20.25" x14ac:dyDescent="0.3">
      <c r="A38" s="177" t="s">
        <v>26</v>
      </c>
      <c r="B38" s="156">
        <v>400</v>
      </c>
      <c r="C38" s="178">
        <v>186.96</v>
      </c>
      <c r="D38" s="178">
        <v>160.44</v>
      </c>
      <c r="E38" s="178">
        <v>147.72</v>
      </c>
      <c r="F38" s="178">
        <v>141.72</v>
      </c>
      <c r="G38" s="178">
        <v>138.6</v>
      </c>
      <c r="H38" s="178">
        <v>148.19999999999999</v>
      </c>
      <c r="I38" s="178">
        <v>159.6</v>
      </c>
      <c r="J38" s="178">
        <v>193.8</v>
      </c>
      <c r="K38" s="178">
        <v>267.83999999999997</v>
      </c>
      <c r="L38" s="178">
        <v>321.12</v>
      </c>
      <c r="M38" s="178">
        <v>313.08</v>
      </c>
      <c r="N38" s="178">
        <v>340.08</v>
      </c>
      <c r="O38" s="178">
        <v>378.72</v>
      </c>
      <c r="P38" s="178">
        <v>374.04</v>
      </c>
      <c r="Q38" s="178">
        <v>357.24</v>
      </c>
      <c r="R38" s="178">
        <v>414.24</v>
      </c>
      <c r="S38" s="178">
        <v>456.72</v>
      </c>
      <c r="T38" s="178">
        <v>409.8</v>
      </c>
      <c r="U38" s="178">
        <v>343.2</v>
      </c>
      <c r="V38" s="178">
        <v>336</v>
      </c>
      <c r="W38" s="178">
        <v>344.04</v>
      </c>
      <c r="X38" s="178">
        <v>249.6</v>
      </c>
      <c r="Y38" s="178">
        <v>208.2</v>
      </c>
      <c r="Z38" s="178">
        <v>247.92</v>
      </c>
      <c r="AA38" s="179">
        <v>6638.88</v>
      </c>
    </row>
    <row r="39" spans="1:27" ht="20.25" x14ac:dyDescent="0.3">
      <c r="A39" s="177" t="s">
        <v>27</v>
      </c>
      <c r="B39" s="156">
        <v>200</v>
      </c>
      <c r="C39" s="178">
        <v>220.00000000000171</v>
      </c>
      <c r="D39" s="178">
        <v>219.99999999999886</v>
      </c>
      <c r="E39" s="178">
        <v>219.99999999999886</v>
      </c>
      <c r="F39" s="178">
        <v>220.00000000000171</v>
      </c>
      <c r="G39" s="178">
        <v>219.99999999999886</v>
      </c>
      <c r="H39" s="178">
        <v>220.00000000000171</v>
      </c>
      <c r="I39" s="178">
        <v>219.99999999999886</v>
      </c>
      <c r="J39" s="178">
        <v>200</v>
      </c>
      <c r="K39" s="178">
        <v>280.00000000000114</v>
      </c>
      <c r="L39" s="178">
        <v>259.99999999999943</v>
      </c>
      <c r="M39" s="178">
        <v>279.99999999999829</v>
      </c>
      <c r="N39" s="178">
        <v>260.00000000000227</v>
      </c>
      <c r="O39" s="178">
        <v>219.99999999999886</v>
      </c>
      <c r="P39" s="178">
        <v>240.00000000000057</v>
      </c>
      <c r="Q39" s="178">
        <v>300</v>
      </c>
      <c r="R39" s="178">
        <v>279.99999999999829</v>
      </c>
      <c r="S39" s="178">
        <v>280.00000000000114</v>
      </c>
      <c r="T39" s="178">
        <v>259.99999999999943</v>
      </c>
      <c r="U39" s="178">
        <v>220.00000000000171</v>
      </c>
      <c r="V39" s="178">
        <v>219.99999999999886</v>
      </c>
      <c r="W39" s="178">
        <v>219.99999999999886</v>
      </c>
      <c r="X39" s="178">
        <v>220.00000000000171</v>
      </c>
      <c r="Y39" s="178">
        <v>219.99999999999886</v>
      </c>
      <c r="Z39" s="178">
        <v>220.00000000000171</v>
      </c>
      <c r="AA39" s="179">
        <v>5720.0000000000027</v>
      </c>
    </row>
    <row r="40" spans="1:27" ht="20.25" x14ac:dyDescent="0.3">
      <c r="A40" s="177" t="s">
        <v>28</v>
      </c>
      <c r="B40" s="156">
        <v>30</v>
      </c>
      <c r="C40" s="178">
        <v>50.400000000008731</v>
      </c>
      <c r="D40" s="178">
        <v>40.800000000235741</v>
      </c>
      <c r="E40" s="178">
        <v>21.600000000034925</v>
      </c>
      <c r="F40" s="178">
        <v>33.599999999751162</v>
      </c>
      <c r="G40" s="178">
        <v>21.600000000253203</v>
      </c>
      <c r="H40" s="178">
        <v>25.199999999786087</v>
      </c>
      <c r="I40" s="178">
        <v>30</v>
      </c>
      <c r="J40" s="178">
        <v>48.000000000174623</v>
      </c>
      <c r="K40" s="178">
        <v>37.199999999829743</v>
      </c>
      <c r="L40" s="178">
        <v>37.200000000157161</v>
      </c>
      <c r="M40" s="178">
        <v>49.200000000091677</v>
      </c>
      <c r="N40" s="178">
        <v>37.199999999611464</v>
      </c>
      <c r="O40" s="178">
        <v>37.200000000375439</v>
      </c>
      <c r="P40" s="178">
        <v>37.199999999611464</v>
      </c>
      <c r="Q40" s="178">
        <v>37.200000000375439</v>
      </c>
      <c r="R40" s="178">
        <v>37.200000000157161</v>
      </c>
      <c r="S40" s="178">
        <v>37.199999999829743</v>
      </c>
      <c r="T40" s="178">
        <v>37.200000000157161</v>
      </c>
      <c r="U40" s="178">
        <v>31.199999999698775</v>
      </c>
      <c r="V40" s="178">
        <v>90.000000000218279</v>
      </c>
      <c r="W40" s="178">
        <v>53.999999999759893</v>
      </c>
      <c r="X40" s="178">
        <v>37.200000000048021</v>
      </c>
      <c r="Y40" s="178">
        <v>59.999999999890861</v>
      </c>
      <c r="Z40" s="178">
        <v>55.200000000004366</v>
      </c>
      <c r="AA40" s="179">
        <v>982.80000000006112</v>
      </c>
    </row>
    <row r="41" spans="1:27" ht="20.25" x14ac:dyDescent="0.3">
      <c r="A41" s="177" t="s">
        <v>29</v>
      </c>
      <c r="B41" s="179">
        <v>25</v>
      </c>
      <c r="C41" s="178">
        <v>24.76</v>
      </c>
      <c r="D41" s="178">
        <v>19.61</v>
      </c>
      <c r="E41" s="178">
        <v>18.950000000000003</v>
      </c>
      <c r="F41" s="178">
        <v>21.349999999999998</v>
      </c>
      <c r="G41" s="178">
        <v>24.89</v>
      </c>
      <c r="H41" s="178">
        <v>28.28</v>
      </c>
      <c r="I41" s="178">
        <v>22.15</v>
      </c>
      <c r="J41" s="178">
        <v>38.39</v>
      </c>
      <c r="K41" s="178">
        <v>49.39</v>
      </c>
      <c r="L41" s="178">
        <v>43.82</v>
      </c>
      <c r="M41" s="178">
        <v>45.83</v>
      </c>
      <c r="N41" s="178">
        <v>46.99</v>
      </c>
      <c r="O41" s="178">
        <v>36.230000000000004</v>
      </c>
      <c r="P41" s="178">
        <v>44.519999999999996</v>
      </c>
      <c r="Q41" s="178">
        <v>40.31</v>
      </c>
      <c r="R41" s="178">
        <v>41.03</v>
      </c>
      <c r="S41" s="178">
        <v>41.49</v>
      </c>
      <c r="T41" s="178">
        <v>42.17</v>
      </c>
      <c r="U41" s="178">
        <v>37.06</v>
      </c>
      <c r="V41" s="178">
        <v>29.11</v>
      </c>
      <c r="W41" s="178">
        <v>26.67</v>
      </c>
      <c r="X41" s="178">
        <v>20.25</v>
      </c>
      <c r="Y41" s="178">
        <v>21.509999999999998</v>
      </c>
      <c r="Z41" s="178">
        <v>19.61</v>
      </c>
      <c r="AA41" s="179">
        <v>784.37</v>
      </c>
    </row>
    <row r="42" spans="1:27" ht="20.25" x14ac:dyDescent="0.3">
      <c r="A42" s="177" t="s">
        <v>30</v>
      </c>
      <c r="B42" s="180">
        <v>10</v>
      </c>
      <c r="C42" s="178">
        <v>0.7</v>
      </c>
      <c r="D42" s="178">
        <v>0.52</v>
      </c>
      <c r="E42" s="178">
        <v>1.1599999999999999</v>
      </c>
      <c r="F42" s="178">
        <v>0.56000000000000005</v>
      </c>
      <c r="G42" s="178">
        <v>0.9</v>
      </c>
      <c r="H42" s="178">
        <v>0.5</v>
      </c>
      <c r="I42" s="178">
        <v>0.94</v>
      </c>
      <c r="J42" s="178">
        <v>0.82</v>
      </c>
      <c r="K42" s="178">
        <v>0.46</v>
      </c>
      <c r="L42" s="178">
        <v>1.22</v>
      </c>
      <c r="M42" s="178">
        <v>1.66</v>
      </c>
      <c r="N42" s="178">
        <v>2.2999999999999998</v>
      </c>
      <c r="O42" s="178">
        <v>2.42</v>
      </c>
      <c r="P42" s="178">
        <v>2.58</v>
      </c>
      <c r="Q42" s="178">
        <v>4.1399999999999997</v>
      </c>
      <c r="R42" s="178">
        <v>4.5</v>
      </c>
      <c r="S42" s="178">
        <v>6.98</v>
      </c>
      <c r="T42" s="178">
        <v>3.94</v>
      </c>
      <c r="U42" s="178">
        <v>3.2</v>
      </c>
      <c r="V42" s="178">
        <v>2.9</v>
      </c>
      <c r="W42" s="178">
        <v>1.9</v>
      </c>
      <c r="X42" s="178">
        <v>1.82</v>
      </c>
      <c r="Y42" s="178">
        <v>3.18</v>
      </c>
      <c r="Z42" s="178">
        <v>0.64</v>
      </c>
      <c r="AA42" s="179">
        <v>49.94</v>
      </c>
    </row>
    <row r="43" spans="1:27" ht="20.25" x14ac:dyDescent="0.3">
      <c r="A43" s="177" t="s">
        <v>31</v>
      </c>
      <c r="B43" s="180">
        <v>20</v>
      </c>
      <c r="C43" s="178">
        <v>18.28</v>
      </c>
      <c r="D43" s="178">
        <v>18.28</v>
      </c>
      <c r="E43" s="178">
        <v>18.28</v>
      </c>
      <c r="F43" s="178">
        <v>18.28</v>
      </c>
      <c r="G43" s="178">
        <v>18.28</v>
      </c>
      <c r="H43" s="178">
        <v>18.28</v>
      </c>
      <c r="I43" s="178">
        <v>18.28</v>
      </c>
      <c r="J43" s="178">
        <v>18.28</v>
      </c>
      <c r="K43" s="178">
        <v>18.28</v>
      </c>
      <c r="L43" s="178">
        <v>18.28</v>
      </c>
      <c r="M43" s="178">
        <v>18.28</v>
      </c>
      <c r="N43" s="178">
        <v>18.28</v>
      </c>
      <c r="O43" s="178">
        <v>18.28</v>
      </c>
      <c r="P43" s="178">
        <v>18.28</v>
      </c>
      <c r="Q43" s="178">
        <v>18.28</v>
      </c>
      <c r="R43" s="178">
        <v>18.28</v>
      </c>
      <c r="S43" s="178">
        <v>18.28</v>
      </c>
      <c r="T43" s="178">
        <v>18.28</v>
      </c>
      <c r="U43" s="178">
        <v>18.28</v>
      </c>
      <c r="V43" s="178">
        <v>18.28</v>
      </c>
      <c r="W43" s="178">
        <v>18.28</v>
      </c>
      <c r="X43" s="178">
        <v>18.28</v>
      </c>
      <c r="Y43" s="178">
        <v>18.28</v>
      </c>
      <c r="Z43" s="178">
        <v>18.28</v>
      </c>
      <c r="AA43" s="179">
        <v>438.7199999999998</v>
      </c>
    </row>
    <row r="44" spans="1:27" ht="20.25" x14ac:dyDescent="0.3">
      <c r="A44" s="177" t="s">
        <v>32</v>
      </c>
      <c r="B44" s="180">
        <v>10</v>
      </c>
      <c r="C44" s="178">
        <v>4.04</v>
      </c>
      <c r="D44" s="178">
        <v>4.0599999999999996</v>
      </c>
      <c r="E44" s="178">
        <v>3.9000000000000004</v>
      </c>
      <c r="F44" s="178">
        <v>8.9600000000000009</v>
      </c>
      <c r="G44" s="178">
        <v>9.7799999999999994</v>
      </c>
      <c r="H44" s="178">
        <v>10.540000000000001</v>
      </c>
      <c r="I44" s="178">
        <v>10.52</v>
      </c>
      <c r="J44" s="178">
        <v>11.42</v>
      </c>
      <c r="K44" s="178">
        <v>11.82</v>
      </c>
      <c r="L44" s="178">
        <v>11.28</v>
      </c>
      <c r="M44" s="178">
        <v>11.66</v>
      </c>
      <c r="N44" s="178">
        <v>10.58</v>
      </c>
      <c r="O44" s="178">
        <v>13.6</v>
      </c>
      <c r="P44" s="178">
        <v>12.42</v>
      </c>
      <c r="Q44" s="178">
        <v>11.940000000000001</v>
      </c>
      <c r="R44" s="178">
        <v>9.7799999999999994</v>
      </c>
      <c r="S44" s="178">
        <v>8.2799999999999994</v>
      </c>
      <c r="T44" s="178">
        <v>7.5</v>
      </c>
      <c r="U44" s="178">
        <v>3.46</v>
      </c>
      <c r="V44" s="178">
        <v>3.9</v>
      </c>
      <c r="W44" s="178">
        <v>3.7399999999999998</v>
      </c>
      <c r="X44" s="178">
        <v>3.88</v>
      </c>
      <c r="Y44" s="178">
        <v>3.7800000000000002</v>
      </c>
      <c r="Z44" s="178">
        <v>3.7399999999999998</v>
      </c>
      <c r="AA44" s="179">
        <v>194.58</v>
      </c>
    </row>
    <row r="45" spans="1:27" ht="20.25" x14ac:dyDescent="0.3">
      <c r="A45" s="177" t="s">
        <v>33</v>
      </c>
      <c r="B45" s="180">
        <v>10</v>
      </c>
      <c r="C45" s="178">
        <v>84.66</v>
      </c>
      <c r="D45" s="178">
        <v>77.91</v>
      </c>
      <c r="E45" s="178">
        <v>139.88999999999999</v>
      </c>
      <c r="F45" s="178">
        <v>78.33</v>
      </c>
      <c r="G45" s="178">
        <v>87.24</v>
      </c>
      <c r="H45" s="178">
        <v>161.31</v>
      </c>
      <c r="I45" s="178">
        <v>118.95</v>
      </c>
      <c r="J45" s="178">
        <v>132.24</v>
      </c>
      <c r="K45" s="178">
        <v>119.31</v>
      </c>
      <c r="L45" s="178">
        <v>131.28</v>
      </c>
      <c r="M45" s="178">
        <v>98.73</v>
      </c>
      <c r="N45" s="178">
        <v>132.57</v>
      </c>
      <c r="O45" s="178">
        <v>156.36000000000001</v>
      </c>
      <c r="P45" s="178">
        <v>109.5</v>
      </c>
      <c r="Q45" s="178">
        <v>149.19</v>
      </c>
      <c r="R45" s="178">
        <v>114.99</v>
      </c>
      <c r="S45" s="178">
        <v>75.930000000000007</v>
      </c>
      <c r="T45" s="178">
        <v>139.47</v>
      </c>
      <c r="U45" s="178">
        <v>161.58000000000001</v>
      </c>
      <c r="V45" s="178">
        <v>124.74</v>
      </c>
      <c r="W45" s="178">
        <v>113.94</v>
      </c>
      <c r="X45" s="178">
        <v>54.12</v>
      </c>
      <c r="Y45" s="178">
        <v>93</v>
      </c>
      <c r="Z45" s="178">
        <v>109.26</v>
      </c>
      <c r="AA45" s="179">
        <v>2764.4999999999995</v>
      </c>
    </row>
    <row r="46" spans="1:27" ht="20.25" x14ac:dyDescent="0.3">
      <c r="A46" s="177" t="s">
        <v>34</v>
      </c>
      <c r="B46" s="180">
        <v>20</v>
      </c>
      <c r="C46" s="178">
        <v>24.76</v>
      </c>
      <c r="D46" s="178">
        <v>19.61</v>
      </c>
      <c r="E46" s="178">
        <v>18.950000000000003</v>
      </c>
      <c r="F46" s="178">
        <v>21.349999999999998</v>
      </c>
      <c r="G46" s="178">
        <v>24.89</v>
      </c>
      <c r="H46" s="178">
        <v>28.28</v>
      </c>
      <c r="I46" s="178">
        <v>22.15</v>
      </c>
      <c r="J46" s="178">
        <v>38.39</v>
      </c>
      <c r="K46" s="178">
        <v>49.39</v>
      </c>
      <c r="L46" s="178">
        <v>43.82</v>
      </c>
      <c r="M46" s="178">
        <v>45.83</v>
      </c>
      <c r="N46" s="178">
        <v>46.99</v>
      </c>
      <c r="O46" s="178">
        <v>36.230000000000004</v>
      </c>
      <c r="P46" s="178">
        <v>44.519999999999996</v>
      </c>
      <c r="Q46" s="178">
        <v>40.31</v>
      </c>
      <c r="R46" s="178">
        <v>41.03</v>
      </c>
      <c r="S46" s="178">
        <v>41.49</v>
      </c>
      <c r="T46" s="178">
        <v>42.17</v>
      </c>
      <c r="U46" s="178">
        <v>37.06</v>
      </c>
      <c r="V46" s="178">
        <v>29.11</v>
      </c>
      <c r="W46" s="178">
        <v>26.67</v>
      </c>
      <c r="X46" s="178">
        <v>20.25</v>
      </c>
      <c r="Y46" s="178">
        <v>21.509999999999998</v>
      </c>
      <c r="Z46" s="178">
        <v>24.720000000000002</v>
      </c>
      <c r="AA46" s="179">
        <v>789.48</v>
      </c>
    </row>
    <row r="47" spans="1:27" ht="20.25" x14ac:dyDescent="0.3">
      <c r="A47" s="177"/>
      <c r="B47" s="156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9"/>
    </row>
    <row r="48" spans="1:27" ht="20.25" x14ac:dyDescent="0.3">
      <c r="A48" s="177" t="s">
        <v>20</v>
      </c>
      <c r="B48" s="156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9"/>
    </row>
    <row r="49" spans="1:27" ht="18.75" x14ac:dyDescent="0.3">
      <c r="A49" s="181"/>
      <c r="B49" s="181">
        <v>1014</v>
      </c>
      <c r="C49" s="182">
        <v>469.38000000000005</v>
      </c>
      <c r="D49" s="182">
        <v>460.04000000000008</v>
      </c>
      <c r="E49" s="182">
        <v>460.98999999999995</v>
      </c>
      <c r="F49" s="182">
        <v>449.22999999999996</v>
      </c>
      <c r="G49" s="182">
        <v>440.38000000000005</v>
      </c>
      <c r="H49" s="182">
        <v>437.94000000000005</v>
      </c>
      <c r="I49" s="182">
        <v>471.73</v>
      </c>
      <c r="J49" s="182">
        <v>974.99000000000012</v>
      </c>
      <c r="K49" s="182">
        <v>1045.8199999999997</v>
      </c>
      <c r="L49" s="182">
        <v>1023.4799999999999</v>
      </c>
      <c r="M49" s="182">
        <v>520.19999999999993</v>
      </c>
      <c r="N49" s="182">
        <v>529.64</v>
      </c>
      <c r="O49" s="182">
        <v>511.82</v>
      </c>
      <c r="P49" s="182">
        <v>528.6</v>
      </c>
      <c r="Q49" s="182">
        <v>537.06000000000006</v>
      </c>
      <c r="R49" s="182">
        <v>550.24000000000035</v>
      </c>
      <c r="S49" s="182">
        <v>602.92999999999995</v>
      </c>
      <c r="T49" s="182">
        <v>605.79000000000008</v>
      </c>
      <c r="U49" s="182">
        <v>544.87</v>
      </c>
      <c r="V49" s="182">
        <v>525.89</v>
      </c>
      <c r="W49" s="182">
        <v>774.34000000000015</v>
      </c>
      <c r="X49" s="182">
        <v>1031.8700000000003</v>
      </c>
      <c r="Y49" s="182">
        <v>1091.18</v>
      </c>
      <c r="Z49" s="182">
        <v>1100.0700000000004</v>
      </c>
      <c r="AA49" s="179">
        <v>15688.480000000001</v>
      </c>
    </row>
    <row r="50" spans="1:27" ht="19.5" thickBot="1" x14ac:dyDescent="0.35">
      <c r="A50" s="183"/>
      <c r="B50" s="184"/>
      <c r="C50" s="185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7"/>
      <c r="W50" s="186"/>
      <c r="X50" s="186"/>
      <c r="Y50" s="186"/>
      <c r="Z50" s="187"/>
      <c r="AA50" s="188"/>
    </row>
    <row r="51" spans="1:27" ht="21" thickBot="1" x14ac:dyDescent="0.35">
      <c r="A51" s="189" t="s">
        <v>35</v>
      </c>
      <c r="B51" s="190"/>
      <c r="C51" s="191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3"/>
      <c r="W51" s="194"/>
      <c r="X51" s="194"/>
      <c r="Y51" s="194"/>
      <c r="Z51" s="195"/>
      <c r="AA51" s="196"/>
    </row>
    <row r="52" spans="1:27" ht="19.5" thickBot="1" x14ac:dyDescent="0.35">
      <c r="A52" s="29"/>
      <c r="B52" s="197">
        <v>2549</v>
      </c>
      <c r="C52" s="198">
        <v>1435.6137000000103</v>
      </c>
      <c r="D52" s="199">
        <v>1376.3337000006711</v>
      </c>
      <c r="E52" s="199">
        <v>1423.2136999999464</v>
      </c>
      <c r="F52" s="199">
        <v>1344.2737000001894</v>
      </c>
      <c r="G52" s="199">
        <v>1337.4836999993788</v>
      </c>
      <c r="H52" s="199">
        <v>1426.5137000001369</v>
      </c>
      <c r="I52" s="199">
        <v>1469.553699999999</v>
      </c>
      <c r="J52" s="199">
        <v>2658.9137000001751</v>
      </c>
      <c r="K52" s="199">
        <v>2950.1237000001802</v>
      </c>
      <c r="L52" s="199">
        <v>2994.3436999994583</v>
      </c>
      <c r="M52" s="199">
        <v>2469.5837000000902</v>
      </c>
      <c r="N52" s="199">
        <v>2418.2537000003122</v>
      </c>
      <c r="O52" s="199">
        <v>2511.4837000000252</v>
      </c>
      <c r="P52" s="199">
        <v>2257.8736999998741</v>
      </c>
      <c r="Q52" s="199">
        <v>2162.4937000003756</v>
      </c>
      <c r="R52" s="199">
        <v>2063.0637000000684</v>
      </c>
      <c r="S52" s="199">
        <v>2064.7236999999182</v>
      </c>
      <c r="T52" s="199">
        <v>2001.4536999995457</v>
      </c>
      <c r="U52" s="199">
        <v>1789.2336999997879</v>
      </c>
      <c r="V52" s="199">
        <v>1777.1937000003045</v>
      </c>
      <c r="W52" s="200">
        <v>1969.5137000003704</v>
      </c>
      <c r="X52" s="200">
        <v>2040.5536999992642</v>
      </c>
      <c r="Y52" s="200">
        <v>2121.4736999999768</v>
      </c>
      <c r="Z52" s="201">
        <v>2188.6137000002682</v>
      </c>
      <c r="AA52" s="202">
        <v>48251.878800000319</v>
      </c>
    </row>
    <row r="53" spans="1:27" ht="27.75" x14ac:dyDescent="0.4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20"/>
    </row>
    <row r="54" spans="1:27" ht="30.75" x14ac:dyDescent="0.45">
      <c r="A54" s="6"/>
      <c r="B54" s="2" t="s">
        <v>60</v>
      </c>
      <c r="C54" s="3"/>
      <c r="D54" s="3"/>
      <c r="E54" s="3"/>
      <c r="F54" s="3"/>
      <c r="G54" s="3"/>
      <c r="H54" s="4"/>
      <c r="I54" s="4"/>
      <c r="J54" s="4"/>
      <c r="K54" s="4"/>
      <c r="L54" s="4"/>
      <c r="M54" s="3"/>
      <c r="N54" s="3"/>
      <c r="O54" s="3"/>
      <c r="P54" s="3"/>
      <c r="Q54" s="3"/>
      <c r="R54" s="5"/>
      <c r="S54" s="5"/>
      <c r="T54" s="5"/>
      <c r="U54" s="5"/>
      <c r="V54" s="5"/>
      <c r="W54" s="5"/>
      <c r="X54" s="5"/>
      <c r="Y54" s="5"/>
      <c r="Z54" s="5"/>
      <c r="AA54" s="20"/>
    </row>
    <row r="55" spans="1:27" ht="23.25" x14ac:dyDescent="0.35">
      <c r="A55" s="21"/>
      <c r="B55" s="6"/>
      <c r="C55" s="5"/>
      <c r="D55" s="5"/>
      <c r="E55" s="5"/>
      <c r="F55" s="5"/>
      <c r="G55" s="5"/>
      <c r="H55" s="7"/>
      <c r="I55" s="7"/>
      <c r="J55" s="7"/>
      <c r="K55" s="7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0"/>
    </row>
    <row r="56" spans="1:27" ht="27.75" x14ac:dyDescent="0.4">
      <c r="A56" s="22"/>
      <c r="B56" s="8" t="s">
        <v>61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  <c r="V56" s="23"/>
      <c r="W56" s="23"/>
      <c r="X56" s="23"/>
      <c r="Y56" s="23"/>
      <c r="Z56" s="23"/>
      <c r="AA56" s="20"/>
    </row>
    <row r="57" spans="1:27" ht="18.75" x14ac:dyDescent="0.3">
      <c r="A57" s="24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0"/>
    </row>
    <row r="58" spans="1:27" ht="15.75" x14ac:dyDescent="0.25">
      <c r="A58" s="25" t="s">
        <v>62</v>
      </c>
      <c r="B58" s="25"/>
      <c r="C58" s="5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5"/>
      <c r="R58" s="5"/>
      <c r="S58" s="5"/>
      <c r="T58" s="5"/>
      <c r="U58" s="5"/>
      <c r="V58" s="5"/>
      <c r="W58" s="5"/>
      <c r="X58" s="5"/>
      <c r="Y58" s="5"/>
      <c r="Z58" s="5"/>
      <c r="AA58" s="20"/>
    </row>
  </sheetData>
  <mergeCells count="5">
    <mergeCell ref="A1:V1"/>
    <mergeCell ref="W1:AA1"/>
    <mergeCell ref="A3:AA3"/>
    <mergeCell ref="A7:AA7"/>
    <mergeCell ref="A32:AA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zoomScale="70" zoomScaleNormal="70" workbookViewId="0">
      <selection activeCell="M47" sqref="M47"/>
    </sheetView>
  </sheetViews>
  <sheetFormatPr defaultRowHeight="15" x14ac:dyDescent="0.25"/>
  <sheetData>
    <row r="1" spans="1:29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29"/>
    </row>
    <row r="2" spans="1:29" ht="26.25" x14ac:dyDescent="0.4">
      <c r="A2" s="255" t="s">
        <v>36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6" t="s">
        <v>63</v>
      </c>
      <c r="Y2" s="256"/>
      <c r="Z2" s="256"/>
      <c r="AA2" s="256"/>
      <c r="AB2" s="256"/>
      <c r="AC2" s="256"/>
    </row>
    <row r="3" spans="1:29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</row>
    <row r="4" spans="1:29" ht="15.75" x14ac:dyDescent="0.25">
      <c r="A4" s="36"/>
      <c r="B4" s="36"/>
      <c r="C4" s="44"/>
      <c r="D4" s="34"/>
      <c r="E4" s="34"/>
      <c r="F4" s="34"/>
      <c r="G4" s="34"/>
      <c r="H4" s="34"/>
      <c r="I4" s="34"/>
      <c r="J4" s="34"/>
      <c r="K4" s="34"/>
      <c r="L4" s="34"/>
      <c r="M4" s="34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</row>
    <row r="5" spans="1:29" ht="15.75" x14ac:dyDescent="0.25">
      <c r="A5" s="36"/>
      <c r="B5" s="36"/>
      <c r="C5" s="44"/>
      <c r="D5" s="34"/>
      <c r="E5" s="34"/>
      <c r="F5" s="34"/>
      <c r="G5" s="34"/>
      <c r="H5" s="34"/>
      <c r="I5" s="34"/>
      <c r="J5" s="34"/>
      <c r="K5" s="34"/>
      <c r="L5" s="34"/>
      <c r="M5" s="34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40"/>
      <c r="AB5" s="36"/>
      <c r="AC5" s="29"/>
    </row>
    <row r="6" spans="1:29" ht="26.25" x14ac:dyDescent="0.4">
      <c r="A6" s="255" t="s">
        <v>64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</row>
    <row r="7" spans="1:29" ht="26.25" thickBot="1" x14ac:dyDescent="0.4">
      <c r="A7" s="36"/>
      <c r="B7" s="36"/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29"/>
    </row>
    <row r="8" spans="1:29" ht="15.75" thickBot="1" x14ac:dyDescent="0.3">
      <c r="A8" s="203"/>
      <c r="B8" s="204"/>
      <c r="C8" s="205">
        <v>1</v>
      </c>
      <c r="D8" s="205">
        <v>2</v>
      </c>
      <c r="E8" s="205">
        <v>3</v>
      </c>
      <c r="F8" s="205">
        <v>4</v>
      </c>
      <c r="G8" s="205">
        <v>5</v>
      </c>
      <c r="H8" s="205">
        <v>6</v>
      </c>
      <c r="I8" s="205">
        <v>7</v>
      </c>
      <c r="J8" s="205">
        <v>8</v>
      </c>
      <c r="K8" s="205">
        <v>9</v>
      </c>
      <c r="L8" s="205">
        <v>10</v>
      </c>
      <c r="M8" s="205">
        <v>11</v>
      </c>
      <c r="N8" s="205">
        <v>12</v>
      </c>
      <c r="O8" s="205">
        <v>13</v>
      </c>
      <c r="P8" s="205">
        <v>14</v>
      </c>
      <c r="Q8" s="205">
        <v>15</v>
      </c>
      <c r="R8" s="205">
        <v>16</v>
      </c>
      <c r="S8" s="205">
        <v>17</v>
      </c>
      <c r="T8" s="205">
        <v>18</v>
      </c>
      <c r="U8" s="205">
        <v>19</v>
      </c>
      <c r="V8" s="205">
        <v>20</v>
      </c>
      <c r="W8" s="205">
        <v>21</v>
      </c>
      <c r="X8" s="205">
        <v>22</v>
      </c>
      <c r="Y8" s="205">
        <v>23</v>
      </c>
      <c r="Z8" s="205">
        <v>24</v>
      </c>
      <c r="AA8" s="205" t="s">
        <v>37</v>
      </c>
      <c r="AB8" s="237" t="s">
        <v>38</v>
      </c>
      <c r="AC8" s="206" t="s">
        <v>39</v>
      </c>
    </row>
    <row r="9" spans="1:29" x14ac:dyDescent="0.25">
      <c r="A9" s="257" t="s">
        <v>40</v>
      </c>
      <c r="B9" s="207" t="s">
        <v>41</v>
      </c>
      <c r="C9" s="208">
        <v>1714.8000000000002</v>
      </c>
      <c r="D9" s="208">
        <v>1744.8000000000002</v>
      </c>
      <c r="E9" s="208">
        <v>1803.6</v>
      </c>
      <c r="F9" s="208">
        <v>1762.8000000000002</v>
      </c>
      <c r="G9" s="208">
        <v>1718.4</v>
      </c>
      <c r="H9" s="208">
        <v>1768.8</v>
      </c>
      <c r="I9" s="208">
        <v>1848</v>
      </c>
      <c r="J9" s="208">
        <v>2668.8</v>
      </c>
      <c r="K9" s="208">
        <v>3470.8</v>
      </c>
      <c r="L9" s="208">
        <v>3979.2</v>
      </c>
      <c r="M9" s="208">
        <v>3963.6</v>
      </c>
      <c r="N9" s="208">
        <v>3561.6</v>
      </c>
      <c r="O9" s="208">
        <v>3611.9999999999995</v>
      </c>
      <c r="P9" s="208">
        <v>3504</v>
      </c>
      <c r="Q9" s="208">
        <v>3526.8</v>
      </c>
      <c r="R9" s="208">
        <v>3722.4</v>
      </c>
      <c r="S9" s="208">
        <v>3424.7999999999997</v>
      </c>
      <c r="T9" s="208">
        <v>2782.8</v>
      </c>
      <c r="U9" s="208">
        <v>2326.8000000000002</v>
      </c>
      <c r="V9" s="208">
        <v>2198.4</v>
      </c>
      <c r="W9" s="209">
        <v>2246.4</v>
      </c>
      <c r="X9" s="208">
        <v>2163.6000000000004</v>
      </c>
      <c r="Y9" s="208">
        <v>2124</v>
      </c>
      <c r="Z9" s="208">
        <v>1978.8000000000002</v>
      </c>
      <c r="AA9" s="210">
        <v>63616.000000000015</v>
      </c>
      <c r="AB9" s="238">
        <v>2650.6666666666674</v>
      </c>
      <c r="AC9" s="211">
        <v>3979.2</v>
      </c>
    </row>
    <row r="10" spans="1:29" x14ac:dyDescent="0.25">
      <c r="A10" s="258"/>
      <c r="B10" s="212" t="s">
        <v>42</v>
      </c>
      <c r="C10" s="213">
        <v>782.4</v>
      </c>
      <c r="D10" s="213">
        <v>817.2</v>
      </c>
      <c r="E10" s="213">
        <v>787.2</v>
      </c>
      <c r="F10" s="213">
        <v>781.2</v>
      </c>
      <c r="G10" s="213">
        <v>740.4</v>
      </c>
      <c r="H10" s="213">
        <v>769.2</v>
      </c>
      <c r="I10" s="213">
        <v>753.59999999999991</v>
      </c>
      <c r="J10" s="213">
        <v>891.59999999999991</v>
      </c>
      <c r="K10" s="213">
        <v>1138.8</v>
      </c>
      <c r="L10" s="213">
        <v>1218</v>
      </c>
      <c r="M10" s="213">
        <v>1213.2</v>
      </c>
      <c r="N10" s="213">
        <v>1125.5999999999999</v>
      </c>
      <c r="O10" s="213">
        <v>1142.4000000000001</v>
      </c>
      <c r="P10" s="213">
        <v>1040.4000000000001</v>
      </c>
      <c r="Q10" s="213">
        <v>1033.1999999999998</v>
      </c>
      <c r="R10" s="213">
        <v>1112.4000000000001</v>
      </c>
      <c r="S10" s="213">
        <v>998.4</v>
      </c>
      <c r="T10" s="213">
        <v>837.6</v>
      </c>
      <c r="U10" s="213">
        <v>734.40000000000009</v>
      </c>
      <c r="V10" s="213">
        <v>734.4</v>
      </c>
      <c r="W10" s="213">
        <v>745.2</v>
      </c>
      <c r="X10" s="213">
        <v>721.2</v>
      </c>
      <c r="Y10" s="213">
        <v>739.2</v>
      </c>
      <c r="Z10" s="213">
        <v>739.2</v>
      </c>
      <c r="AA10" s="213">
        <v>21596.400000000005</v>
      </c>
      <c r="AB10" s="239">
        <v>899.85000000000025</v>
      </c>
      <c r="AC10" s="214"/>
    </row>
    <row r="11" spans="1:29" x14ac:dyDescent="0.25">
      <c r="A11" s="215" t="s">
        <v>43</v>
      </c>
      <c r="B11" s="212" t="s">
        <v>41</v>
      </c>
      <c r="C11" s="216">
        <v>789.43000000000018</v>
      </c>
      <c r="D11" s="216">
        <v>792.42000000000019</v>
      </c>
      <c r="E11" s="216">
        <v>793.76</v>
      </c>
      <c r="F11" s="216">
        <v>797.07</v>
      </c>
      <c r="G11" s="216">
        <v>793.33000000000015</v>
      </c>
      <c r="H11" s="216">
        <v>811.75</v>
      </c>
      <c r="I11" s="216">
        <v>834.32999999999993</v>
      </c>
      <c r="J11" s="216">
        <v>927.13000000000079</v>
      </c>
      <c r="K11" s="216">
        <v>1148.0700000000006</v>
      </c>
      <c r="L11" s="216">
        <v>1335.3199999999997</v>
      </c>
      <c r="M11" s="216">
        <v>1328.1999999999985</v>
      </c>
      <c r="N11" s="216">
        <v>1303.54</v>
      </c>
      <c r="O11" s="216">
        <v>1289.7599999999993</v>
      </c>
      <c r="P11" s="216">
        <v>1315.9700000000003</v>
      </c>
      <c r="Q11" s="216">
        <v>1294.02</v>
      </c>
      <c r="R11" s="216">
        <v>1279.5400000000004</v>
      </c>
      <c r="S11" s="216">
        <v>1224.5899999999997</v>
      </c>
      <c r="T11" s="216">
        <v>1164.9099999999996</v>
      </c>
      <c r="U11" s="216">
        <v>1083.8200000000004</v>
      </c>
      <c r="V11" s="216">
        <v>1036.6700000000003</v>
      </c>
      <c r="W11" s="216">
        <v>997.81999999999994</v>
      </c>
      <c r="X11" s="216">
        <v>986.38000000000034</v>
      </c>
      <c r="Y11" s="216">
        <v>959.87000000000012</v>
      </c>
      <c r="Z11" s="216">
        <v>937.79000000000019</v>
      </c>
      <c r="AA11" s="213">
        <v>25225.490000000005</v>
      </c>
      <c r="AB11" s="239">
        <v>1051.0620833333335</v>
      </c>
      <c r="AC11" s="217">
        <v>1335.3199999999997</v>
      </c>
    </row>
    <row r="12" spans="1:29" x14ac:dyDescent="0.25">
      <c r="A12" s="215" t="s">
        <v>44</v>
      </c>
      <c r="B12" s="212" t="s">
        <v>41</v>
      </c>
      <c r="C12" s="213">
        <v>925.37</v>
      </c>
      <c r="D12" s="213">
        <v>952.38</v>
      </c>
      <c r="E12" s="213">
        <v>1009.8399999999999</v>
      </c>
      <c r="F12" s="213">
        <v>965.73000000000013</v>
      </c>
      <c r="G12" s="213">
        <v>925.06999999999994</v>
      </c>
      <c r="H12" s="213">
        <v>958.05</v>
      </c>
      <c r="I12" s="213">
        <v>1013.6700000000001</v>
      </c>
      <c r="J12" s="213">
        <v>1741.6699999999994</v>
      </c>
      <c r="K12" s="213">
        <v>2322.7299999999996</v>
      </c>
      <c r="L12" s="213">
        <v>2643.88</v>
      </c>
      <c r="M12" s="213">
        <v>2635.4000000000015</v>
      </c>
      <c r="N12" s="213">
        <v>2258.06</v>
      </c>
      <c r="O12" s="213">
        <v>2322.2400000000002</v>
      </c>
      <c r="P12" s="213">
        <v>2188.0299999999997</v>
      </c>
      <c r="Q12" s="213">
        <v>2232.7800000000002</v>
      </c>
      <c r="R12" s="213">
        <v>2442.8599999999997</v>
      </c>
      <c r="S12" s="213">
        <v>2200.21</v>
      </c>
      <c r="T12" s="213">
        <v>1617.8900000000006</v>
      </c>
      <c r="U12" s="213">
        <v>1242.9799999999998</v>
      </c>
      <c r="V12" s="213">
        <v>1161.7299999999998</v>
      </c>
      <c r="W12" s="213">
        <v>1248.5800000000002</v>
      </c>
      <c r="X12" s="213">
        <v>1177.22</v>
      </c>
      <c r="Y12" s="213">
        <v>1164.1299999999999</v>
      </c>
      <c r="Z12" s="213">
        <v>1041.01</v>
      </c>
      <c r="AA12" s="213">
        <v>38391.51</v>
      </c>
      <c r="AB12" s="240">
        <v>1599.64625</v>
      </c>
      <c r="AC12" s="217">
        <v>2643.88</v>
      </c>
    </row>
    <row r="13" spans="1:29" x14ac:dyDescent="0.25">
      <c r="A13" s="215" t="s">
        <v>45</v>
      </c>
      <c r="B13" s="212" t="s">
        <v>41</v>
      </c>
      <c r="C13" s="213">
        <v>1714.8000000000002</v>
      </c>
      <c r="D13" s="213">
        <v>1744.8000000000002</v>
      </c>
      <c r="E13" s="213">
        <v>1803.6</v>
      </c>
      <c r="F13" s="213">
        <v>1762.8000000000002</v>
      </c>
      <c r="G13" s="212">
        <v>1718.4</v>
      </c>
      <c r="H13" s="213">
        <v>1768.8</v>
      </c>
      <c r="I13" s="213">
        <v>1848</v>
      </c>
      <c r="J13" s="213">
        <v>2668.8</v>
      </c>
      <c r="K13" s="213">
        <v>3470.8</v>
      </c>
      <c r="L13" s="213">
        <v>3979.2</v>
      </c>
      <c r="M13" s="213">
        <v>3963.6</v>
      </c>
      <c r="N13" s="213">
        <v>3561.6</v>
      </c>
      <c r="O13" s="213">
        <v>3611.9999999999995</v>
      </c>
      <c r="P13" s="213">
        <v>3504</v>
      </c>
      <c r="Q13" s="213">
        <v>3526.8</v>
      </c>
      <c r="R13" s="213">
        <v>3722.4</v>
      </c>
      <c r="S13" s="213">
        <v>3424.7999999999997</v>
      </c>
      <c r="T13" s="213">
        <v>2782.8</v>
      </c>
      <c r="U13" s="213">
        <v>2326.8000000000002</v>
      </c>
      <c r="V13" s="213">
        <v>2198.4</v>
      </c>
      <c r="W13" s="213">
        <v>2246.4</v>
      </c>
      <c r="X13" s="213">
        <v>2163.6000000000004</v>
      </c>
      <c r="Y13" s="213">
        <v>2124</v>
      </c>
      <c r="Z13" s="216">
        <v>1978.8000000000002</v>
      </c>
      <c r="AA13" s="213">
        <v>63616.000000000015</v>
      </c>
      <c r="AB13" s="240">
        <v>2650.6666666666674</v>
      </c>
      <c r="AC13" s="214"/>
    </row>
    <row r="14" spans="1:29" x14ac:dyDescent="0.25">
      <c r="A14" s="215" t="s">
        <v>46</v>
      </c>
      <c r="B14" s="212" t="s">
        <v>47</v>
      </c>
      <c r="C14" s="218">
        <v>6.1</v>
      </c>
      <c r="D14" s="218">
        <v>6.1</v>
      </c>
      <c r="E14" s="218">
        <v>6.1</v>
      </c>
      <c r="F14" s="218">
        <v>6.1</v>
      </c>
      <c r="G14" s="218">
        <v>6.1</v>
      </c>
      <c r="H14" s="218">
        <v>6.1</v>
      </c>
      <c r="I14" s="218">
        <v>6.1</v>
      </c>
      <c r="J14" s="218">
        <v>6.1</v>
      </c>
      <c r="K14" s="218">
        <v>6</v>
      </c>
      <c r="L14" s="218">
        <v>6</v>
      </c>
      <c r="M14" s="218">
        <v>6</v>
      </c>
      <c r="N14" s="218">
        <v>6</v>
      </c>
      <c r="O14" s="218">
        <v>6</v>
      </c>
      <c r="P14" s="218">
        <v>6</v>
      </c>
      <c r="Q14" s="218">
        <v>5.9</v>
      </c>
      <c r="R14" s="218">
        <v>5.9</v>
      </c>
      <c r="S14" s="218">
        <v>5.9</v>
      </c>
      <c r="T14" s="218">
        <v>5.9</v>
      </c>
      <c r="U14" s="218">
        <v>6</v>
      </c>
      <c r="V14" s="218">
        <v>6</v>
      </c>
      <c r="W14" s="218">
        <v>6</v>
      </c>
      <c r="X14" s="218">
        <v>6</v>
      </c>
      <c r="Y14" s="218">
        <v>6</v>
      </c>
      <c r="Z14" s="218">
        <v>6</v>
      </c>
      <c r="AA14" s="219"/>
      <c r="AB14" s="241"/>
      <c r="AC14" s="214"/>
    </row>
    <row r="15" spans="1:29" x14ac:dyDescent="0.25">
      <c r="A15" s="215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42"/>
      <c r="AC15" s="214"/>
    </row>
    <row r="16" spans="1:29" x14ac:dyDescent="0.25">
      <c r="A16" s="259" t="s">
        <v>48</v>
      </c>
      <c r="B16" s="212" t="s">
        <v>41</v>
      </c>
      <c r="C16" s="208">
        <v>1656.24</v>
      </c>
      <c r="D16" s="208">
        <v>1591.92</v>
      </c>
      <c r="E16" s="208">
        <v>1645.92</v>
      </c>
      <c r="F16" s="208">
        <v>1549.6799999999998</v>
      </c>
      <c r="G16" s="208">
        <v>1537.44</v>
      </c>
      <c r="H16" s="208">
        <v>1631.52</v>
      </c>
      <c r="I16" s="208">
        <v>1730.64</v>
      </c>
      <c r="J16" s="208">
        <v>2968.8</v>
      </c>
      <c r="K16" s="208">
        <v>3209.52</v>
      </c>
      <c r="L16" s="208">
        <v>3297.12</v>
      </c>
      <c r="M16" s="208">
        <v>2762.88</v>
      </c>
      <c r="N16" s="208">
        <v>2793.12</v>
      </c>
      <c r="O16" s="208">
        <v>2830.56</v>
      </c>
      <c r="P16" s="208">
        <v>2645.04</v>
      </c>
      <c r="Q16" s="208">
        <v>2499.84</v>
      </c>
      <c r="R16" s="208">
        <v>2454.4799999999996</v>
      </c>
      <c r="S16" s="208">
        <v>2408.4</v>
      </c>
      <c r="T16" s="208">
        <v>2359.1999999999998</v>
      </c>
      <c r="U16" s="208">
        <v>2139.36</v>
      </c>
      <c r="V16" s="208">
        <v>2018.6399999999999</v>
      </c>
      <c r="W16" s="208">
        <v>2283.84</v>
      </c>
      <c r="X16" s="208">
        <v>2377.1999999999998</v>
      </c>
      <c r="Y16" s="208">
        <v>2431.92</v>
      </c>
      <c r="Z16" s="208">
        <v>2504.16</v>
      </c>
      <c r="AA16" s="213">
        <v>55327.44</v>
      </c>
      <c r="AB16" s="239">
        <v>2305.11</v>
      </c>
      <c r="AC16" s="217">
        <v>3297.12</v>
      </c>
    </row>
    <row r="17" spans="1:29" x14ac:dyDescent="0.25">
      <c r="A17" s="258"/>
      <c r="B17" s="212" t="s">
        <v>42</v>
      </c>
      <c r="C17" s="208">
        <v>952.56000000000006</v>
      </c>
      <c r="D17" s="208">
        <v>943.92000000000007</v>
      </c>
      <c r="E17" s="208">
        <v>949.43999999999994</v>
      </c>
      <c r="F17" s="208">
        <v>948.24</v>
      </c>
      <c r="G17" s="208">
        <v>942.95999999999992</v>
      </c>
      <c r="H17" s="208">
        <v>933.12</v>
      </c>
      <c r="I17" s="208">
        <v>934.56</v>
      </c>
      <c r="J17" s="208">
        <v>1475.2800000000002</v>
      </c>
      <c r="K17" s="208">
        <v>1684.5600000000002</v>
      </c>
      <c r="L17" s="208">
        <v>1689.3600000000001</v>
      </c>
      <c r="M17" s="208">
        <v>1329.84</v>
      </c>
      <c r="N17" s="208">
        <v>1266</v>
      </c>
      <c r="O17" s="208">
        <v>1232.8799999999999</v>
      </c>
      <c r="P17" s="208">
        <v>1361.28</v>
      </c>
      <c r="Q17" s="208">
        <v>1309.2</v>
      </c>
      <c r="R17" s="208">
        <v>1240.32</v>
      </c>
      <c r="S17" s="208">
        <v>1186.8</v>
      </c>
      <c r="T17" s="208">
        <v>1152.2399999999998</v>
      </c>
      <c r="U17" s="208">
        <v>1066.32</v>
      </c>
      <c r="V17" s="208">
        <v>1005.8399999999999</v>
      </c>
      <c r="W17" s="208">
        <v>1184.8799999999999</v>
      </c>
      <c r="X17" s="208">
        <v>1335.12</v>
      </c>
      <c r="Y17" s="208">
        <v>1403.2800000000002</v>
      </c>
      <c r="Z17" s="208">
        <v>1448.16</v>
      </c>
      <c r="AA17" s="213">
        <v>28976.159999999996</v>
      </c>
      <c r="AB17" s="239">
        <v>1207.3399999999999</v>
      </c>
      <c r="AC17" s="214"/>
    </row>
    <row r="18" spans="1:29" x14ac:dyDescent="0.25">
      <c r="A18" s="215" t="s">
        <v>43</v>
      </c>
      <c r="B18" s="212" t="s">
        <v>41</v>
      </c>
      <c r="C18" s="213">
        <v>1065.2562999999914</v>
      </c>
      <c r="D18" s="213">
        <v>1033.6662999993277</v>
      </c>
      <c r="E18" s="213">
        <v>1102.6363000000524</v>
      </c>
      <c r="F18" s="213">
        <v>1021.2762999998121</v>
      </c>
      <c r="G18" s="213">
        <v>1024.36630000062</v>
      </c>
      <c r="H18" s="213">
        <v>1108.1862999998648</v>
      </c>
      <c r="I18" s="213">
        <v>1143.6163000000001</v>
      </c>
      <c r="J18" s="213">
        <v>1722.4662999998257</v>
      </c>
      <c r="K18" s="213">
        <v>1831.4362999998211</v>
      </c>
      <c r="L18" s="213">
        <v>1832.8063000005411</v>
      </c>
      <c r="M18" s="213">
        <v>1312.0962999999085</v>
      </c>
      <c r="N18" s="213">
        <v>1419.5462999996901</v>
      </c>
      <c r="O18" s="213">
        <v>1310.6262999999738</v>
      </c>
      <c r="P18" s="213">
        <v>1383.4763000001265</v>
      </c>
      <c r="Q18" s="213">
        <v>1434.4662999996247</v>
      </c>
      <c r="R18" s="213">
        <v>1448.8362999999297</v>
      </c>
      <c r="S18" s="213">
        <v>1416.6263000000831</v>
      </c>
      <c r="T18" s="213">
        <v>1474.8763000004537</v>
      </c>
      <c r="U18" s="213">
        <v>1373.686300000214</v>
      </c>
      <c r="V18" s="213">
        <v>1193.4262999996943</v>
      </c>
      <c r="W18" s="213">
        <v>1497.916299999629</v>
      </c>
      <c r="X18" s="213">
        <v>1704.9263000007377</v>
      </c>
      <c r="Y18" s="213">
        <v>1780.6963000000219</v>
      </c>
      <c r="Z18" s="213">
        <v>1809.9162999997336</v>
      </c>
      <c r="AA18" s="213">
        <v>33447.03119999967</v>
      </c>
      <c r="AB18" s="239">
        <v>1393.6262999999863</v>
      </c>
      <c r="AC18" s="217">
        <v>1832.8063000005411</v>
      </c>
    </row>
    <row r="19" spans="1:29" x14ac:dyDescent="0.25">
      <c r="A19" s="215" t="s">
        <v>44</v>
      </c>
      <c r="B19" s="212" t="s">
        <v>41</v>
      </c>
      <c r="C19" s="213">
        <v>590.98370000000875</v>
      </c>
      <c r="D19" s="213">
        <v>558.25370000067232</v>
      </c>
      <c r="E19" s="213">
        <v>543.28369999994754</v>
      </c>
      <c r="F19" s="213">
        <v>528.40370000018777</v>
      </c>
      <c r="G19" s="213">
        <v>513.0736999993801</v>
      </c>
      <c r="H19" s="213">
        <v>523.33370000013531</v>
      </c>
      <c r="I19" s="213">
        <v>587.02369999999996</v>
      </c>
      <c r="J19" s="213">
        <v>1246.3337000001745</v>
      </c>
      <c r="K19" s="213">
        <v>1378.0837000001789</v>
      </c>
      <c r="L19" s="213">
        <v>1464.3136999994588</v>
      </c>
      <c r="M19" s="213">
        <v>1450.7837000000916</v>
      </c>
      <c r="N19" s="213">
        <v>1373.5737000003098</v>
      </c>
      <c r="O19" s="213">
        <v>1519.9337000000262</v>
      </c>
      <c r="P19" s="213">
        <v>1261.5636999998735</v>
      </c>
      <c r="Q19" s="213">
        <v>1065.3737000003755</v>
      </c>
      <c r="R19" s="213">
        <v>1005.6437000000699</v>
      </c>
      <c r="S19" s="213">
        <v>991.77369999991708</v>
      </c>
      <c r="T19" s="213">
        <v>884.32369999954608</v>
      </c>
      <c r="U19" s="213">
        <v>765.67369999978609</v>
      </c>
      <c r="V19" s="213">
        <v>825.21370000030561</v>
      </c>
      <c r="W19" s="213">
        <v>785.92370000037113</v>
      </c>
      <c r="X19" s="213">
        <v>672.27369999926213</v>
      </c>
      <c r="Y19" s="213">
        <v>651.22369999997818</v>
      </c>
      <c r="Z19" s="213">
        <v>694.24370000026624</v>
      </c>
      <c r="AA19" s="213">
        <v>21880.608800000318</v>
      </c>
      <c r="AB19" s="239">
        <v>911.69203333334656</v>
      </c>
      <c r="AC19" s="217">
        <v>1519.9337000000262</v>
      </c>
    </row>
    <row r="20" spans="1:29" x14ac:dyDescent="0.25">
      <c r="A20" s="215" t="s">
        <v>45</v>
      </c>
      <c r="B20" s="212" t="s">
        <v>41</v>
      </c>
      <c r="C20" s="213">
        <v>1656.24</v>
      </c>
      <c r="D20" s="213">
        <v>1591.92</v>
      </c>
      <c r="E20" s="213">
        <v>1645.92</v>
      </c>
      <c r="F20" s="213">
        <v>1549.6799999999998</v>
      </c>
      <c r="G20" s="212">
        <v>1537.44</v>
      </c>
      <c r="H20" s="213">
        <v>1631.52</v>
      </c>
      <c r="I20" s="213">
        <v>1730.64</v>
      </c>
      <c r="J20" s="213">
        <v>2968.8</v>
      </c>
      <c r="K20" s="220">
        <v>3209.52</v>
      </c>
      <c r="L20" s="220">
        <v>3297.12</v>
      </c>
      <c r="M20" s="220">
        <v>2762.88</v>
      </c>
      <c r="N20" s="213">
        <v>2793.12</v>
      </c>
      <c r="O20" s="213">
        <v>2830.56</v>
      </c>
      <c r="P20" s="213">
        <v>2645.04</v>
      </c>
      <c r="Q20" s="213">
        <v>2499.84</v>
      </c>
      <c r="R20" s="213">
        <v>2454.4799999999996</v>
      </c>
      <c r="S20" s="213">
        <v>2408.4</v>
      </c>
      <c r="T20" s="213">
        <v>2359.1999999999998</v>
      </c>
      <c r="U20" s="213">
        <v>2139.36</v>
      </c>
      <c r="V20" s="213">
        <v>2018.6399999999999</v>
      </c>
      <c r="W20" s="213">
        <v>2283.84</v>
      </c>
      <c r="X20" s="213">
        <v>2377.1999999999998</v>
      </c>
      <c r="Y20" s="213">
        <v>2431.92</v>
      </c>
      <c r="Z20" s="213">
        <v>2504.16</v>
      </c>
      <c r="AA20" s="213">
        <v>55327.44</v>
      </c>
      <c r="AB20" s="239">
        <v>2305.31</v>
      </c>
      <c r="AC20" s="214"/>
    </row>
    <row r="21" spans="1:29" x14ac:dyDescent="0.25">
      <c r="A21" s="215" t="s">
        <v>46</v>
      </c>
      <c r="B21" s="212" t="s">
        <v>47</v>
      </c>
      <c r="C21" s="218">
        <v>6</v>
      </c>
      <c r="D21" s="218">
        <v>6</v>
      </c>
      <c r="E21" s="218">
        <v>6</v>
      </c>
      <c r="F21" s="218">
        <v>6</v>
      </c>
      <c r="G21" s="218">
        <v>6</v>
      </c>
      <c r="H21" s="218">
        <v>6</v>
      </c>
      <c r="I21" s="218">
        <v>6</v>
      </c>
      <c r="J21" s="218">
        <v>6</v>
      </c>
      <c r="K21" s="218">
        <v>6.1</v>
      </c>
      <c r="L21" s="218">
        <v>6.1</v>
      </c>
      <c r="M21" s="218">
        <v>6.1</v>
      </c>
      <c r="N21" s="218">
        <v>6</v>
      </c>
      <c r="O21" s="218">
        <v>6</v>
      </c>
      <c r="P21" s="218">
        <v>6</v>
      </c>
      <c r="Q21" s="218">
        <v>6</v>
      </c>
      <c r="R21" s="218">
        <v>6</v>
      </c>
      <c r="S21" s="218">
        <v>6.1</v>
      </c>
      <c r="T21" s="218">
        <v>6.1</v>
      </c>
      <c r="U21" s="218">
        <v>6.1</v>
      </c>
      <c r="V21" s="218">
        <v>6.1</v>
      </c>
      <c r="W21" s="218">
        <v>6</v>
      </c>
      <c r="X21" s="218">
        <v>6</v>
      </c>
      <c r="Y21" s="218">
        <v>6.1</v>
      </c>
      <c r="Z21" s="218">
        <v>6.1</v>
      </c>
      <c r="AA21" s="220"/>
      <c r="AB21" s="243"/>
      <c r="AC21" s="214"/>
    </row>
    <row r="22" spans="1:29" x14ac:dyDescent="0.25">
      <c r="A22" s="215"/>
      <c r="B22" s="212"/>
      <c r="C22" s="212"/>
      <c r="D22" s="212"/>
      <c r="E22" s="212"/>
      <c r="F22" s="212"/>
      <c r="G22" s="212"/>
      <c r="H22" s="212"/>
      <c r="I22" s="212"/>
      <c r="J22" s="212"/>
      <c r="K22" s="218"/>
      <c r="L22" s="218"/>
      <c r="M22" s="218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12"/>
      <c r="AB22" s="242"/>
      <c r="AC22" s="214"/>
    </row>
    <row r="23" spans="1:29" x14ac:dyDescent="0.25">
      <c r="A23" s="260" t="s">
        <v>49</v>
      </c>
      <c r="B23" s="212" t="s">
        <v>41</v>
      </c>
      <c r="C23" s="208">
        <v>175.44</v>
      </c>
      <c r="D23" s="208">
        <v>178.08</v>
      </c>
      <c r="E23" s="208">
        <v>181.2</v>
      </c>
      <c r="F23" s="208">
        <v>182.16</v>
      </c>
      <c r="G23" s="208">
        <v>184.08</v>
      </c>
      <c r="H23" s="208">
        <v>185.76</v>
      </c>
      <c r="I23" s="208">
        <v>191.28</v>
      </c>
      <c r="J23" s="208">
        <v>206.16</v>
      </c>
      <c r="K23" s="208">
        <v>216.96</v>
      </c>
      <c r="L23" s="208">
        <v>260.88</v>
      </c>
      <c r="M23" s="208">
        <v>240.24</v>
      </c>
      <c r="N23" s="208">
        <v>188.4</v>
      </c>
      <c r="O23" s="208">
        <v>178.32</v>
      </c>
      <c r="P23" s="208">
        <v>221.28</v>
      </c>
      <c r="Q23" s="208">
        <v>250.32</v>
      </c>
      <c r="R23" s="208">
        <v>243.36</v>
      </c>
      <c r="S23" s="208">
        <v>231.12</v>
      </c>
      <c r="T23" s="208">
        <v>229.68</v>
      </c>
      <c r="U23" s="208">
        <v>237.84</v>
      </c>
      <c r="V23" s="208">
        <v>246</v>
      </c>
      <c r="W23" s="208">
        <v>243.84</v>
      </c>
      <c r="X23" s="208">
        <v>252.72</v>
      </c>
      <c r="Y23" s="208">
        <v>254.64</v>
      </c>
      <c r="Z23" s="208">
        <v>254.64</v>
      </c>
      <c r="AA23" s="213">
        <v>5234.4000000000015</v>
      </c>
      <c r="AB23" s="239">
        <v>218.10000000000005</v>
      </c>
      <c r="AC23" s="217">
        <v>260.88</v>
      </c>
    </row>
    <row r="24" spans="1:29" x14ac:dyDescent="0.25">
      <c r="A24" s="261"/>
      <c r="B24" s="212" t="s">
        <v>42</v>
      </c>
      <c r="C24" s="208">
        <v>87.12</v>
      </c>
      <c r="D24" s="208">
        <v>82.56</v>
      </c>
      <c r="E24" s="208">
        <v>83.28</v>
      </c>
      <c r="F24" s="208">
        <v>84</v>
      </c>
      <c r="G24" s="208">
        <v>83.28</v>
      </c>
      <c r="H24" s="208">
        <v>79.44</v>
      </c>
      <c r="I24" s="208">
        <v>78.48</v>
      </c>
      <c r="J24" s="208">
        <v>77.760000000000005</v>
      </c>
      <c r="K24" s="208">
        <v>78</v>
      </c>
      <c r="L24" s="208">
        <v>105.6</v>
      </c>
      <c r="M24" s="208">
        <v>93.36</v>
      </c>
      <c r="N24" s="208">
        <v>74.400000000000006</v>
      </c>
      <c r="O24" s="208">
        <v>68.16</v>
      </c>
      <c r="P24" s="208">
        <v>77.52</v>
      </c>
      <c r="Q24" s="208">
        <v>78.72</v>
      </c>
      <c r="R24" s="208">
        <v>87.6</v>
      </c>
      <c r="S24" s="208">
        <v>84</v>
      </c>
      <c r="T24" s="208">
        <v>82.32</v>
      </c>
      <c r="U24" s="208">
        <v>86.16</v>
      </c>
      <c r="V24" s="208">
        <v>86.64</v>
      </c>
      <c r="W24" s="208">
        <v>84.48</v>
      </c>
      <c r="X24" s="208">
        <v>84.72</v>
      </c>
      <c r="Y24" s="208">
        <v>89.76</v>
      </c>
      <c r="Z24" s="208">
        <v>95.52</v>
      </c>
      <c r="AA24" s="213">
        <v>2012.88</v>
      </c>
      <c r="AB24" s="239">
        <v>83.87</v>
      </c>
      <c r="AC24" s="214"/>
    </row>
    <row r="25" spans="1:29" x14ac:dyDescent="0.25">
      <c r="A25" s="215" t="s">
        <v>43</v>
      </c>
      <c r="B25" s="212" t="s">
        <v>41</v>
      </c>
      <c r="C25" s="213">
        <v>19.789999999999992</v>
      </c>
      <c r="D25" s="213">
        <v>19.550000000000011</v>
      </c>
      <c r="E25" s="213">
        <v>20.269999999999982</v>
      </c>
      <c r="F25" s="213">
        <v>19.550000000000011</v>
      </c>
      <c r="G25" s="213">
        <v>19.55000000000004</v>
      </c>
      <c r="H25" s="213">
        <v>21.829999999999984</v>
      </c>
      <c r="I25" s="213">
        <v>20.629999999999995</v>
      </c>
      <c r="J25" s="213">
        <v>20.480000000000018</v>
      </c>
      <c r="K25" s="213">
        <v>21.830000000000013</v>
      </c>
      <c r="L25" s="213">
        <v>32.759999999999991</v>
      </c>
      <c r="M25" s="213">
        <v>37.910000000000025</v>
      </c>
      <c r="N25" s="213">
        <v>32.27000000000001</v>
      </c>
      <c r="O25" s="213">
        <v>33.22</v>
      </c>
      <c r="P25" s="213">
        <v>39.629999999999995</v>
      </c>
      <c r="Q25" s="213">
        <v>37.180000000000007</v>
      </c>
      <c r="R25" s="213">
        <v>29.880000000000024</v>
      </c>
      <c r="S25" s="213">
        <v>29.310000000000031</v>
      </c>
      <c r="T25" s="213">
        <v>26.510000000000019</v>
      </c>
      <c r="U25" s="213">
        <v>25.580000000000013</v>
      </c>
      <c r="V25" s="213">
        <v>25.439999999999998</v>
      </c>
      <c r="W25" s="213">
        <v>25.589999999999975</v>
      </c>
      <c r="X25" s="213">
        <v>25.02000000000001</v>
      </c>
      <c r="Y25" s="213">
        <v>24.989999999999981</v>
      </c>
      <c r="Z25" s="213">
        <v>25.78</v>
      </c>
      <c r="AA25" s="213">
        <v>634.55000000000018</v>
      </c>
      <c r="AB25" s="239">
        <v>26.439583333333342</v>
      </c>
      <c r="AC25" s="217">
        <v>39.629999999999995</v>
      </c>
    </row>
    <row r="26" spans="1:29" x14ac:dyDescent="0.25">
      <c r="A26" s="215" t="s">
        <v>44</v>
      </c>
      <c r="B26" s="212" t="s">
        <v>41</v>
      </c>
      <c r="C26" s="213">
        <v>155.65</v>
      </c>
      <c r="D26" s="213">
        <v>158.53</v>
      </c>
      <c r="E26" s="213">
        <v>160.93</v>
      </c>
      <c r="F26" s="213">
        <v>162.60999999999999</v>
      </c>
      <c r="G26" s="213">
        <v>164.52999999999997</v>
      </c>
      <c r="H26" s="213">
        <v>163.93</v>
      </c>
      <c r="I26" s="213">
        <v>170.65</v>
      </c>
      <c r="J26" s="213">
        <v>185.67999999999998</v>
      </c>
      <c r="K26" s="213">
        <v>195.13</v>
      </c>
      <c r="L26" s="213">
        <v>228.12</v>
      </c>
      <c r="M26" s="213">
        <v>202.32999999999998</v>
      </c>
      <c r="N26" s="213">
        <v>156.13</v>
      </c>
      <c r="O26" s="213">
        <v>145.1</v>
      </c>
      <c r="P26" s="213">
        <v>181.65</v>
      </c>
      <c r="Q26" s="213">
        <v>213.14</v>
      </c>
      <c r="R26" s="213">
        <v>213.48</v>
      </c>
      <c r="S26" s="213">
        <v>201.80999999999997</v>
      </c>
      <c r="T26" s="213">
        <v>203.17</v>
      </c>
      <c r="U26" s="213">
        <v>212.26</v>
      </c>
      <c r="V26" s="213">
        <v>220.56</v>
      </c>
      <c r="W26" s="213">
        <v>218.25000000000003</v>
      </c>
      <c r="X26" s="213">
        <v>227.7</v>
      </c>
      <c r="Y26" s="213">
        <v>229.65</v>
      </c>
      <c r="Z26" s="213">
        <v>228.85999999999999</v>
      </c>
      <c r="AA26" s="213">
        <v>4599.8499999999995</v>
      </c>
      <c r="AB26" s="239">
        <v>191.66041666666663</v>
      </c>
      <c r="AC26" s="217">
        <v>229.65</v>
      </c>
    </row>
    <row r="27" spans="1:29" x14ac:dyDescent="0.25">
      <c r="A27" s="215" t="s">
        <v>45</v>
      </c>
      <c r="B27" s="212" t="s">
        <v>41</v>
      </c>
      <c r="C27" s="213">
        <v>175.44</v>
      </c>
      <c r="D27" s="213">
        <v>178.08</v>
      </c>
      <c r="E27" s="213">
        <v>181.2</v>
      </c>
      <c r="F27" s="213">
        <v>182.16</v>
      </c>
      <c r="G27" s="213">
        <v>184.08</v>
      </c>
      <c r="H27" s="213">
        <v>185.76</v>
      </c>
      <c r="I27" s="213">
        <v>191.28</v>
      </c>
      <c r="J27" s="213">
        <v>206.16</v>
      </c>
      <c r="K27" s="220">
        <v>216.96</v>
      </c>
      <c r="L27" s="220">
        <v>260.88</v>
      </c>
      <c r="M27" s="220">
        <v>240.24</v>
      </c>
      <c r="N27" s="213">
        <v>188.4</v>
      </c>
      <c r="O27" s="213">
        <v>178.32</v>
      </c>
      <c r="P27" s="213">
        <v>221.28</v>
      </c>
      <c r="Q27" s="213">
        <v>250.32</v>
      </c>
      <c r="R27" s="213">
        <v>243.36</v>
      </c>
      <c r="S27" s="213">
        <v>231.12</v>
      </c>
      <c r="T27" s="213">
        <v>229.68</v>
      </c>
      <c r="U27" s="213">
        <v>237.84</v>
      </c>
      <c r="V27" s="213">
        <v>246</v>
      </c>
      <c r="W27" s="213">
        <v>243.84</v>
      </c>
      <c r="X27" s="213">
        <v>252.72</v>
      </c>
      <c r="Y27" s="213">
        <v>254.64</v>
      </c>
      <c r="Z27" s="213">
        <v>254.64</v>
      </c>
      <c r="AA27" s="213">
        <v>5234.4000000000015</v>
      </c>
      <c r="AB27" s="239">
        <v>218.10000000000005</v>
      </c>
      <c r="AC27" s="214"/>
    </row>
    <row r="28" spans="1:29" x14ac:dyDescent="0.25">
      <c r="A28" s="215" t="s">
        <v>46</v>
      </c>
      <c r="B28" s="212" t="s">
        <v>47</v>
      </c>
      <c r="C28" s="221">
        <v>6</v>
      </c>
      <c r="D28" s="221">
        <v>6</v>
      </c>
      <c r="E28" s="221">
        <v>6</v>
      </c>
      <c r="F28" s="221">
        <v>6</v>
      </c>
      <c r="G28" s="221">
        <v>6</v>
      </c>
      <c r="H28" s="221">
        <v>6</v>
      </c>
      <c r="I28" s="221">
        <v>6</v>
      </c>
      <c r="J28" s="221">
        <v>6</v>
      </c>
      <c r="K28" s="218">
        <v>6</v>
      </c>
      <c r="L28" s="218">
        <v>5.9</v>
      </c>
      <c r="M28" s="218">
        <v>5.9</v>
      </c>
      <c r="N28" s="218">
        <v>5.8</v>
      </c>
      <c r="O28" s="218">
        <v>5.8</v>
      </c>
      <c r="P28" s="218">
        <v>5.8</v>
      </c>
      <c r="Q28" s="218">
        <v>5.8</v>
      </c>
      <c r="R28" s="218">
        <v>5.8</v>
      </c>
      <c r="S28" s="218">
        <v>5.8</v>
      </c>
      <c r="T28" s="218">
        <v>6</v>
      </c>
      <c r="U28" s="218">
        <v>6</v>
      </c>
      <c r="V28" s="218">
        <v>6</v>
      </c>
      <c r="W28" s="218">
        <v>6</v>
      </c>
      <c r="X28" s="218">
        <v>6</v>
      </c>
      <c r="Y28" s="218">
        <v>6</v>
      </c>
      <c r="Z28" s="218">
        <v>6</v>
      </c>
      <c r="AA28" s="218"/>
      <c r="AB28" s="244"/>
      <c r="AC28" s="222"/>
    </row>
    <row r="29" spans="1:29" x14ac:dyDescent="0.25">
      <c r="A29" s="215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42"/>
      <c r="AC29" s="214"/>
    </row>
    <row r="30" spans="1:29" x14ac:dyDescent="0.25">
      <c r="A30" s="223" t="s">
        <v>50</v>
      </c>
      <c r="B30" s="224" t="s">
        <v>41</v>
      </c>
      <c r="C30" s="225">
        <v>3546.48</v>
      </c>
      <c r="D30" s="225">
        <v>3514.8</v>
      </c>
      <c r="E30" s="225">
        <v>3630.72</v>
      </c>
      <c r="F30" s="225">
        <v>3494.64</v>
      </c>
      <c r="G30" s="225">
        <v>3439.92</v>
      </c>
      <c r="H30" s="225">
        <v>3586.08</v>
      </c>
      <c r="I30" s="225">
        <v>3769.9200000000005</v>
      </c>
      <c r="J30" s="225">
        <v>5843.76</v>
      </c>
      <c r="K30" s="225">
        <v>6897.28</v>
      </c>
      <c r="L30" s="225">
        <v>7537.2</v>
      </c>
      <c r="M30" s="225">
        <v>6966.7199999999993</v>
      </c>
      <c r="N30" s="225">
        <v>6543.119999999999</v>
      </c>
      <c r="O30" s="225">
        <v>6620.8799999999992</v>
      </c>
      <c r="P30" s="225">
        <v>6370.32</v>
      </c>
      <c r="Q30" s="225">
        <v>6276.96</v>
      </c>
      <c r="R30" s="225">
        <v>6420.2399999999989</v>
      </c>
      <c r="S30" s="225">
        <v>6064.32</v>
      </c>
      <c r="T30" s="225">
        <v>5371.68</v>
      </c>
      <c r="U30" s="225">
        <v>4704</v>
      </c>
      <c r="V30" s="225">
        <v>4463.04</v>
      </c>
      <c r="W30" s="225">
        <v>4774.08</v>
      </c>
      <c r="X30" s="225">
        <v>4793.5200000000004</v>
      </c>
      <c r="Y30" s="225">
        <v>4810.5600000000004</v>
      </c>
      <c r="Z30" s="225">
        <v>4737.6000000000004</v>
      </c>
      <c r="AA30" s="225">
        <v>124177.84000000003</v>
      </c>
      <c r="AB30" s="245">
        <v>5173.8766666666679</v>
      </c>
      <c r="AC30" s="226">
        <v>7537.2</v>
      </c>
    </row>
    <row r="31" spans="1:29" x14ac:dyDescent="0.25">
      <c r="A31" s="223"/>
      <c r="B31" s="224" t="s">
        <v>42</v>
      </c>
      <c r="C31" s="225">
        <v>1822.08</v>
      </c>
      <c r="D31" s="225">
        <v>1843.68</v>
      </c>
      <c r="E31" s="225">
        <v>1819.9199999999998</v>
      </c>
      <c r="F31" s="225">
        <v>1813.44</v>
      </c>
      <c r="G31" s="225">
        <v>1766.6399999999999</v>
      </c>
      <c r="H31" s="225">
        <v>1781.7600000000002</v>
      </c>
      <c r="I31" s="225">
        <v>1766.6399999999999</v>
      </c>
      <c r="J31" s="225">
        <v>2444.6400000000003</v>
      </c>
      <c r="K31" s="225">
        <v>2901.36</v>
      </c>
      <c r="L31" s="225">
        <v>3012.96</v>
      </c>
      <c r="M31" s="225">
        <v>2636.4</v>
      </c>
      <c r="N31" s="225">
        <v>2466</v>
      </c>
      <c r="O31" s="225">
        <v>2443.4399999999996</v>
      </c>
      <c r="P31" s="225">
        <v>2479.2000000000003</v>
      </c>
      <c r="Q31" s="225">
        <v>2421.1199999999994</v>
      </c>
      <c r="R31" s="225">
        <v>2440.3200000000002</v>
      </c>
      <c r="S31" s="225">
        <v>2269.1999999999998</v>
      </c>
      <c r="T31" s="225">
        <v>2072.16</v>
      </c>
      <c r="U31" s="225">
        <v>1886.88</v>
      </c>
      <c r="V31" s="225">
        <v>1826.8799999999999</v>
      </c>
      <c r="W31" s="225">
        <v>2014.56</v>
      </c>
      <c r="X31" s="225">
        <v>2141.0399999999995</v>
      </c>
      <c r="Y31" s="225">
        <v>2232.2400000000007</v>
      </c>
      <c r="Z31" s="225">
        <v>2282.88</v>
      </c>
      <c r="AA31" s="225">
        <v>52585.439999999981</v>
      </c>
      <c r="AB31" s="245">
        <v>2191.059999999999</v>
      </c>
      <c r="AC31" s="227"/>
    </row>
    <row r="32" spans="1:29" x14ac:dyDescent="0.25">
      <c r="A32" s="223" t="s">
        <v>43</v>
      </c>
      <c r="B32" s="224" t="s">
        <v>41</v>
      </c>
      <c r="C32" s="225">
        <v>1874.4762999999912</v>
      </c>
      <c r="D32" s="225">
        <v>1845.6362999993278</v>
      </c>
      <c r="E32" s="225">
        <v>1916.6663000000524</v>
      </c>
      <c r="F32" s="225">
        <v>1837.8962999998121</v>
      </c>
      <c r="G32" s="225">
        <v>1837.2463000006201</v>
      </c>
      <c r="H32" s="225">
        <v>1940.7662999998645</v>
      </c>
      <c r="I32" s="225">
        <v>1998.5763000000004</v>
      </c>
      <c r="J32" s="225">
        <v>2670.0762999998265</v>
      </c>
      <c r="K32" s="225">
        <v>3001.3362999998212</v>
      </c>
      <c r="L32" s="225">
        <v>3200.8863000005413</v>
      </c>
      <c r="M32" s="225">
        <v>2678.2062999999062</v>
      </c>
      <c r="N32" s="225">
        <v>2755.3562999996893</v>
      </c>
      <c r="O32" s="225">
        <v>2633.6062999999726</v>
      </c>
      <c r="P32" s="225">
        <v>2739.0763000001266</v>
      </c>
      <c r="Q32" s="225">
        <v>2765.6662999996247</v>
      </c>
      <c r="R32" s="225">
        <v>2758.2562999999295</v>
      </c>
      <c r="S32" s="225">
        <v>2670.5263000000828</v>
      </c>
      <c r="T32" s="225">
        <v>2666.2963000004538</v>
      </c>
      <c r="U32" s="225">
        <v>2483.0863000002141</v>
      </c>
      <c r="V32" s="225">
        <v>2255.5362999996946</v>
      </c>
      <c r="W32" s="225">
        <v>2521.3262999996286</v>
      </c>
      <c r="X32" s="225">
        <v>2716.3263000007382</v>
      </c>
      <c r="Y32" s="225">
        <v>2765.556300000022</v>
      </c>
      <c r="Z32" s="225">
        <v>2773.486299999734</v>
      </c>
      <c r="AA32" s="225">
        <v>59305.87119999971</v>
      </c>
      <c r="AB32" s="245">
        <v>2470.8779666666546</v>
      </c>
      <c r="AC32" s="226">
        <v>3200.8863000005413</v>
      </c>
    </row>
    <row r="33" spans="1:29" x14ac:dyDescent="0.25">
      <c r="A33" s="223" t="s">
        <v>44</v>
      </c>
      <c r="B33" s="224" t="s">
        <v>41</v>
      </c>
      <c r="C33" s="225">
        <v>1672.0037000000088</v>
      </c>
      <c r="D33" s="225">
        <v>1669.1637000006724</v>
      </c>
      <c r="E33" s="225">
        <v>1714.0536999999474</v>
      </c>
      <c r="F33" s="225">
        <v>1656.7437000001878</v>
      </c>
      <c r="G33" s="225">
        <v>1602.67369999938</v>
      </c>
      <c r="H33" s="225">
        <v>1645.3137000001354</v>
      </c>
      <c r="I33" s="225">
        <v>1771.3437000000001</v>
      </c>
      <c r="J33" s="225">
        <v>3173.6837000001738</v>
      </c>
      <c r="K33" s="225">
        <v>3895.9437000001785</v>
      </c>
      <c r="L33" s="225">
        <v>4336.3136999994585</v>
      </c>
      <c r="M33" s="225">
        <v>4288.5137000000932</v>
      </c>
      <c r="N33" s="225">
        <v>3787.7637000003097</v>
      </c>
      <c r="O33" s="225">
        <v>3987.2737000000266</v>
      </c>
      <c r="P33" s="225">
        <v>3631.2436999998731</v>
      </c>
      <c r="Q33" s="225">
        <v>3511.2937000003753</v>
      </c>
      <c r="R33" s="225">
        <v>3661.9837000000693</v>
      </c>
      <c r="S33" s="225">
        <v>3393.793699999917</v>
      </c>
      <c r="T33" s="225">
        <v>2705.3836999995465</v>
      </c>
      <c r="U33" s="225">
        <v>2220.9136999997859</v>
      </c>
      <c r="V33" s="225">
        <v>2207.5037000003053</v>
      </c>
      <c r="W33" s="225">
        <v>2252.7537000003713</v>
      </c>
      <c r="X33" s="225">
        <v>2077.1936999992622</v>
      </c>
      <c r="Y33" s="225">
        <v>2045.0036999999782</v>
      </c>
      <c r="Z33" s="225">
        <v>1964.1137000002661</v>
      </c>
      <c r="AA33" s="225">
        <v>64871.968800000315</v>
      </c>
      <c r="AB33" s="245">
        <v>2702.9987000000133</v>
      </c>
      <c r="AC33" s="226">
        <v>4336.3136999994585</v>
      </c>
    </row>
    <row r="34" spans="1:29" ht="15.75" thickBot="1" x14ac:dyDescent="0.3">
      <c r="A34" s="228" t="s">
        <v>45</v>
      </c>
      <c r="B34" s="229" t="s">
        <v>41</v>
      </c>
      <c r="C34" s="230">
        <v>3546.48</v>
      </c>
      <c r="D34" s="230">
        <v>3514.8</v>
      </c>
      <c r="E34" s="230">
        <v>3630.72</v>
      </c>
      <c r="F34" s="230">
        <v>3494.64</v>
      </c>
      <c r="G34" s="230">
        <v>3439.92</v>
      </c>
      <c r="H34" s="230">
        <v>3586.08</v>
      </c>
      <c r="I34" s="230">
        <v>3769.9200000000005</v>
      </c>
      <c r="J34" s="230">
        <v>5843.76</v>
      </c>
      <c r="K34" s="230">
        <v>6897.28</v>
      </c>
      <c r="L34" s="230">
        <v>7537.2</v>
      </c>
      <c r="M34" s="230">
        <v>6966.7199999999993</v>
      </c>
      <c r="N34" s="230">
        <v>6543.119999999999</v>
      </c>
      <c r="O34" s="230">
        <v>6620.8799999999992</v>
      </c>
      <c r="P34" s="230">
        <v>6370.32</v>
      </c>
      <c r="Q34" s="230">
        <v>6276.96</v>
      </c>
      <c r="R34" s="230">
        <v>6420.2399999999989</v>
      </c>
      <c r="S34" s="230">
        <v>6064.32</v>
      </c>
      <c r="T34" s="230">
        <v>5371.68</v>
      </c>
      <c r="U34" s="230">
        <v>4704</v>
      </c>
      <c r="V34" s="230">
        <v>4463.04</v>
      </c>
      <c r="W34" s="230">
        <v>4774.08</v>
      </c>
      <c r="X34" s="230">
        <v>4793.5200000000004</v>
      </c>
      <c r="Y34" s="230">
        <v>4810.5600000000004</v>
      </c>
      <c r="Z34" s="230">
        <v>4737.6000000000004</v>
      </c>
      <c r="AA34" s="230">
        <v>124178.84000000001</v>
      </c>
      <c r="AB34" s="246">
        <v>5174.1183333333338</v>
      </c>
      <c r="AC34" s="231"/>
    </row>
    <row r="35" spans="1:29" x14ac:dyDescent="0.25">
      <c r="A35" s="39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232"/>
    </row>
    <row r="36" spans="1:29" x14ac:dyDescent="0.25">
      <c r="A36" s="39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232"/>
    </row>
    <row r="37" spans="1:29" x14ac:dyDescent="0.25">
      <c r="A37" s="39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232"/>
    </row>
    <row r="38" spans="1:29" x14ac:dyDescent="0.25">
      <c r="A38" s="39"/>
      <c r="B38" s="3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1"/>
      <c r="AB38" s="31"/>
      <c r="AC38" s="233"/>
    </row>
    <row r="39" spans="1:29" ht="30" x14ac:dyDescent="0.4">
      <c r="A39" s="39"/>
      <c r="B39" s="31"/>
      <c r="C39" s="234" t="s">
        <v>65</v>
      </c>
      <c r="D39" s="41"/>
      <c r="E39" s="41"/>
      <c r="F39" s="41"/>
      <c r="G39" s="41"/>
      <c r="H39" s="41"/>
      <c r="I39" s="235"/>
      <c r="J39" s="235"/>
      <c r="K39" s="235"/>
      <c r="L39" s="235"/>
      <c r="M39" s="235"/>
      <c r="N39" s="41"/>
      <c r="O39" s="41"/>
      <c r="P39" s="41"/>
      <c r="Q39" s="41"/>
      <c r="R39" s="41"/>
      <c r="S39" s="30"/>
      <c r="T39" s="41"/>
      <c r="U39" s="41"/>
      <c r="V39" s="36"/>
      <c r="W39" s="36"/>
      <c r="X39" s="36"/>
      <c r="Y39" s="36"/>
      <c r="Z39" s="36"/>
      <c r="AA39" s="31"/>
      <c r="AB39" s="31"/>
      <c r="AC39" s="233"/>
    </row>
    <row r="40" spans="1:29" ht="18" x14ac:dyDescent="0.25">
      <c r="A40" s="39"/>
      <c r="B40" s="31"/>
      <c r="C40" s="42"/>
      <c r="D40" s="36"/>
      <c r="E40" s="36"/>
      <c r="F40" s="36"/>
      <c r="G40" s="36"/>
      <c r="H40" s="36"/>
      <c r="I40" s="36"/>
      <c r="J40" s="36"/>
      <c r="K40" s="43"/>
      <c r="L40" s="43"/>
      <c r="M40" s="43"/>
      <c r="N40" s="43"/>
      <c r="O40" s="43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1"/>
      <c r="AB40" s="31"/>
      <c r="AC40" s="29"/>
    </row>
    <row r="41" spans="1:29" ht="18" x14ac:dyDescent="0.25">
      <c r="A41" s="39"/>
      <c r="B41" s="31"/>
      <c r="C41" s="42"/>
      <c r="D41" s="36"/>
      <c r="E41" s="36"/>
      <c r="F41" s="36"/>
      <c r="G41" s="36"/>
      <c r="H41" s="36"/>
      <c r="I41" s="36"/>
      <c r="J41" s="36"/>
      <c r="K41" s="43"/>
      <c r="L41" s="43"/>
      <c r="M41" s="43"/>
      <c r="N41" s="43"/>
      <c r="O41" s="43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1"/>
      <c r="AB41" s="31"/>
      <c r="AC41" s="29"/>
    </row>
    <row r="42" spans="1:29" ht="27" x14ac:dyDescent="0.35">
      <c r="A42" s="39"/>
      <c r="B42" s="31"/>
      <c r="C42" s="49" t="s">
        <v>66</v>
      </c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/>
      <c r="AB42" s="53"/>
      <c r="AC42" s="29"/>
    </row>
    <row r="43" spans="1:29" ht="18" x14ac:dyDescent="0.25">
      <c r="A43" s="39"/>
      <c r="B43" s="31"/>
      <c r="C43" s="46"/>
      <c r="D43" s="45"/>
      <c r="E43" s="45"/>
      <c r="F43" s="45"/>
      <c r="G43" s="45"/>
      <c r="H43" s="45"/>
      <c r="I43" s="45"/>
      <c r="J43" s="45"/>
      <c r="K43" s="45"/>
      <c r="L43" s="45"/>
      <c r="M43" s="43"/>
      <c r="N43" s="43"/>
      <c r="O43" s="43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1"/>
      <c r="AB43" s="31"/>
      <c r="AC43" s="29"/>
    </row>
    <row r="44" spans="1:29" ht="18" x14ac:dyDescent="0.25">
      <c r="A44" s="39"/>
      <c r="B44" s="31"/>
      <c r="C44" s="42"/>
      <c r="D44" s="36"/>
      <c r="E44" s="36"/>
      <c r="F44" s="36"/>
      <c r="G44" s="36"/>
      <c r="H44" s="36"/>
      <c r="I44" s="36"/>
      <c r="J44" s="36"/>
      <c r="K44" s="36"/>
      <c r="L44" s="36"/>
      <c r="M44" s="43"/>
      <c r="N44" s="43"/>
      <c r="O44" s="43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1"/>
      <c r="AB44" s="31"/>
      <c r="AC44" s="29"/>
    </row>
    <row r="45" spans="1:29" ht="15.75" x14ac:dyDescent="0.25">
      <c r="A45" s="35"/>
      <c r="B45" s="31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43"/>
      <c r="N45" s="43"/>
      <c r="O45" s="43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1"/>
      <c r="AC45" s="29"/>
    </row>
    <row r="46" spans="1:29" ht="23.25" x14ac:dyDescent="0.35">
      <c r="A46" s="39"/>
      <c r="B46" s="3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47"/>
      <c r="N46" s="47"/>
      <c r="O46" s="47"/>
      <c r="P46" s="48"/>
      <c r="Q46" s="48"/>
      <c r="R46" s="48"/>
      <c r="S46" s="48"/>
      <c r="T46" s="48"/>
      <c r="U46" s="48"/>
      <c r="V46" s="48"/>
      <c r="W46" s="48"/>
      <c r="X46" s="36"/>
      <c r="Y46" s="45"/>
      <c r="Z46" s="45"/>
      <c r="AA46" s="45"/>
      <c r="AB46" s="45"/>
      <c r="AC46" s="236"/>
    </row>
    <row r="47" spans="1:29" x14ac:dyDescent="0.25">
      <c r="A47" s="43"/>
      <c r="B47" s="3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36"/>
      <c r="Y47" s="36"/>
      <c r="Z47" s="36"/>
      <c r="AA47" s="36"/>
      <c r="AB47" s="36"/>
      <c r="AC47" s="29"/>
    </row>
    <row r="48" spans="1:29" x14ac:dyDescent="0.25">
      <c r="A48" s="43"/>
      <c r="B48" s="3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5.75" x14ac:dyDescent="0.25">
      <c r="A49" s="35" t="s">
        <v>67</v>
      </c>
      <c r="B49" s="3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</sheetData>
  <mergeCells count="6">
    <mergeCell ref="A23:A24"/>
    <mergeCell ref="A2:W2"/>
    <mergeCell ref="X2:AC2"/>
    <mergeCell ref="A6:AC6"/>
    <mergeCell ref="A9:A10"/>
    <mergeCell ref="A16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3"/>
  <sheetViews>
    <sheetView tabSelected="1" zoomScale="50" zoomScaleNormal="50" workbookViewId="0">
      <selection activeCell="W1" sqref="W1:AA1"/>
    </sheetView>
  </sheetViews>
  <sheetFormatPr defaultRowHeight="15" x14ac:dyDescent="0.25"/>
  <cols>
    <col min="1" max="1" width="81.85546875" customWidth="1"/>
  </cols>
  <sheetData>
    <row r="1" spans="1:32" ht="41.25" customHeight="1" x14ac:dyDescent="0.3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8"/>
      <c r="X1" s="248"/>
      <c r="Y1" s="248"/>
      <c r="Z1" s="248"/>
      <c r="AA1" s="248"/>
      <c r="AB1" s="1"/>
      <c r="AC1" s="1"/>
      <c r="AD1" s="1"/>
      <c r="AE1" s="1"/>
      <c r="AF1" s="1"/>
    </row>
    <row r="3" spans="1:32" ht="25.5" x14ac:dyDescent="0.35">
      <c r="A3" s="247" t="s">
        <v>52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1"/>
      <c r="AC3" s="1"/>
      <c r="AD3" s="1"/>
      <c r="AE3" s="1"/>
      <c r="AF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5.75" thickBot="1" x14ac:dyDescent="0.3">
      <c r="A6" s="55" t="s">
        <v>1</v>
      </c>
      <c r="B6" s="56" t="s">
        <v>51</v>
      </c>
      <c r="C6" s="57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58">
        <v>12</v>
      </c>
      <c r="O6" s="58">
        <v>13</v>
      </c>
      <c r="P6" s="58">
        <v>14</v>
      </c>
      <c r="Q6" s="58">
        <v>15</v>
      </c>
      <c r="R6" s="58">
        <v>16</v>
      </c>
      <c r="S6" s="58">
        <v>17</v>
      </c>
      <c r="T6" s="58">
        <v>18</v>
      </c>
      <c r="U6" s="58">
        <v>19</v>
      </c>
      <c r="V6" s="58">
        <v>20</v>
      </c>
      <c r="W6" s="58">
        <v>21</v>
      </c>
      <c r="X6" s="58">
        <v>22</v>
      </c>
      <c r="Y6" s="58">
        <v>23</v>
      </c>
      <c r="Z6" s="59">
        <v>24</v>
      </c>
      <c r="AA6" s="55" t="s">
        <v>2</v>
      </c>
      <c r="AB6" s="1"/>
      <c r="AC6" s="1"/>
      <c r="AD6" s="1"/>
      <c r="AE6" s="1"/>
      <c r="AF6" s="1"/>
    </row>
    <row r="7" spans="1:32" ht="21" thickBot="1" x14ac:dyDescent="0.35">
      <c r="A7" s="262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4"/>
      <c r="AB7" s="1"/>
      <c r="AC7" s="1"/>
      <c r="AD7" s="1"/>
      <c r="AE7" s="1"/>
      <c r="AF7" s="1"/>
    </row>
    <row r="8" spans="1:32" ht="20.25" x14ac:dyDescent="0.3">
      <c r="A8" s="60" t="s">
        <v>4</v>
      </c>
      <c r="B8" s="61">
        <v>27</v>
      </c>
      <c r="C8" s="62">
        <f>[1]Север!D7</f>
        <v>79.44</v>
      </c>
      <c r="D8" s="62">
        <f>[1]Север!$D8</f>
        <v>82.679999999999993</v>
      </c>
      <c r="E8" s="62">
        <f>[1]Север!$D9</f>
        <v>76.56</v>
      </c>
      <c r="F8" s="62">
        <f>[1]Север!$D10</f>
        <v>78.36</v>
      </c>
      <c r="G8" s="62">
        <f>[1]Север!$D11</f>
        <v>78.959999999999994</v>
      </c>
      <c r="H8" s="62">
        <f>[1]Север!$D12</f>
        <v>78.36</v>
      </c>
      <c r="I8" s="62">
        <f>[1]Север!$D13</f>
        <v>78</v>
      </c>
      <c r="J8" s="62">
        <f>[1]Север!$D14</f>
        <v>79.320000000000007</v>
      </c>
      <c r="K8" s="62">
        <f>[1]Север!$D15</f>
        <v>78.72</v>
      </c>
      <c r="L8" s="62">
        <f>[1]Север!$D16</f>
        <v>82.2</v>
      </c>
      <c r="M8" s="62">
        <f>[1]Север!$D17</f>
        <v>84.12</v>
      </c>
      <c r="N8" s="62">
        <f>[1]Север!$D18</f>
        <v>79.56</v>
      </c>
      <c r="O8" s="62">
        <f>[1]Север!$D19</f>
        <v>80.16</v>
      </c>
      <c r="P8" s="62">
        <f>[1]Север!$D20</f>
        <v>79.44</v>
      </c>
      <c r="Q8" s="62">
        <f>[1]Север!$D21</f>
        <v>77.88</v>
      </c>
      <c r="R8" s="62">
        <f>[1]Север!$D22</f>
        <v>81.12</v>
      </c>
      <c r="S8" s="62">
        <f>[1]Север!$D23</f>
        <v>82.679999999999993</v>
      </c>
      <c r="T8" s="62">
        <f>[1]Север!$D24</f>
        <v>79.680000000000007</v>
      </c>
      <c r="U8" s="62">
        <f>[1]Север!$D25</f>
        <v>77.040000000000006</v>
      </c>
      <c r="V8" s="62">
        <f>[1]Север!$D26</f>
        <v>76.8</v>
      </c>
      <c r="W8" s="62">
        <f>[1]Север!$D27</f>
        <v>78.11999999999999</v>
      </c>
      <c r="X8" s="62">
        <f>[1]Север!$D28</f>
        <v>78.72</v>
      </c>
      <c r="Y8" s="62">
        <f>[1]Север!$D29</f>
        <v>75.48</v>
      </c>
      <c r="Z8" s="62">
        <f>[1]Север!$D30</f>
        <v>76.319999999999993</v>
      </c>
      <c r="AA8" s="61">
        <f>SUM(C8:Z8)</f>
        <v>1899.72</v>
      </c>
      <c r="AB8" s="28"/>
      <c r="AC8" s="11"/>
      <c r="AD8" s="11"/>
      <c r="AE8" s="11"/>
      <c r="AF8" s="11"/>
    </row>
    <row r="9" spans="1:32" ht="20.25" x14ac:dyDescent="0.3">
      <c r="A9" s="60" t="s">
        <v>5</v>
      </c>
      <c r="B9" s="63">
        <v>81</v>
      </c>
      <c r="C9" s="64">
        <f>[1]Север!$AK7</f>
        <v>141.79</v>
      </c>
      <c r="D9" s="64">
        <f>[1]Север!$AK8</f>
        <v>142.16999999999999</v>
      </c>
      <c r="E9" s="64">
        <f>[1]Север!$AK9</f>
        <v>141.69</v>
      </c>
      <c r="F9" s="64">
        <f>[1]Север!$AK10</f>
        <v>163.80000000000001</v>
      </c>
      <c r="G9" s="64">
        <f>[1]Север!$AK11</f>
        <v>168.67000000000002</v>
      </c>
      <c r="H9" s="64">
        <f>[1]Север!$AK12</f>
        <v>167.82</v>
      </c>
      <c r="I9" s="64">
        <f>[1]Север!$AK13</f>
        <v>196.98000000000002</v>
      </c>
      <c r="J9" s="64">
        <f>[1]Север!$AK14</f>
        <v>277.22000000000003</v>
      </c>
      <c r="K9" s="64">
        <f>[1]Север!$AK15</f>
        <v>318.32000000000005</v>
      </c>
      <c r="L9" s="64">
        <f>[1]Север!$AK16</f>
        <v>330.96</v>
      </c>
      <c r="M9" s="64">
        <f>[1]Север!$AK7</f>
        <v>141.79</v>
      </c>
      <c r="N9" s="64">
        <f>[1]Север!$AK7</f>
        <v>141.79</v>
      </c>
      <c r="O9" s="64">
        <f>[1]Север!$AK7</f>
        <v>141.79</v>
      </c>
      <c r="P9" s="64">
        <f>[1]Север!$AK7</f>
        <v>141.79</v>
      </c>
      <c r="Q9" s="64">
        <f>[1]Север!$AK7</f>
        <v>141.79</v>
      </c>
      <c r="R9" s="64">
        <f>[1]Север!$AK7</f>
        <v>141.79</v>
      </c>
      <c r="S9" s="64">
        <f>[1]Север!$AK7</f>
        <v>141.79</v>
      </c>
      <c r="T9" s="64">
        <f>[1]Север!$AK7</f>
        <v>141.79</v>
      </c>
      <c r="U9" s="64">
        <f>[1]Север!$AK7</f>
        <v>141.79</v>
      </c>
      <c r="V9" s="64">
        <f>[1]Север!$AK7</f>
        <v>141.79</v>
      </c>
      <c r="W9" s="64">
        <f>[1]Север!$AK7</f>
        <v>141.79</v>
      </c>
      <c r="X9" s="64">
        <f>[1]Север!$AK7</f>
        <v>141.79</v>
      </c>
      <c r="Y9" s="64">
        <f>[1]Север!$AK7</f>
        <v>141.79</v>
      </c>
      <c r="Z9" s="64">
        <f>[1]Север!$AK7</f>
        <v>141.79</v>
      </c>
      <c r="AA9" s="63">
        <f>SUM(C9:Z9)</f>
        <v>4034.4799999999996</v>
      </c>
      <c r="AB9" s="28"/>
      <c r="AC9" s="11"/>
      <c r="AD9" s="11"/>
      <c r="AE9" s="11"/>
      <c r="AF9" s="11"/>
    </row>
    <row r="10" spans="1:32" ht="20.25" x14ac:dyDescent="0.3">
      <c r="A10" s="60" t="s">
        <v>6</v>
      </c>
      <c r="B10" s="63">
        <v>70</v>
      </c>
      <c r="C10" s="64">
        <f>[1]Север!$AA41</f>
        <v>117.03</v>
      </c>
      <c r="D10" s="64">
        <f>[1]Север!$AA42</f>
        <v>120.50000000000001</v>
      </c>
      <c r="E10" s="64">
        <f>[1]Север!$AA43</f>
        <v>119.04</v>
      </c>
      <c r="F10" s="64">
        <f>[1]Север!$AA44</f>
        <v>121.63</v>
      </c>
      <c r="G10" s="64">
        <f>[1]Север!$AA45</f>
        <v>118.28</v>
      </c>
      <c r="H10" s="64">
        <f>[1]Север!$AA46</f>
        <v>121.83999999999999</v>
      </c>
      <c r="I10" s="64">
        <f>[1]Север!$AA47</f>
        <v>128.74</v>
      </c>
      <c r="J10" s="64">
        <f>[1]Север!$AA48</f>
        <v>136.87</v>
      </c>
      <c r="K10" s="64">
        <f>[1]Север!$AA49</f>
        <v>143.07000000000002</v>
      </c>
      <c r="L10" s="64">
        <f>[1]Север!$AA50</f>
        <v>142.86000000000001</v>
      </c>
      <c r="M10" s="64">
        <f>[1]Север!$AA51</f>
        <v>147.43999999999997</v>
      </c>
      <c r="N10" s="64">
        <f>[1]Север!$AA52</f>
        <v>147.81</v>
      </c>
      <c r="O10" s="64">
        <f>[1]Север!$AA53</f>
        <v>136.41999999999999</v>
      </c>
      <c r="P10" s="64">
        <f>[1]Север!$AA54</f>
        <v>145.85999999999999</v>
      </c>
      <c r="Q10" s="64">
        <f>[1]Север!$AA55</f>
        <v>146.56</v>
      </c>
      <c r="R10" s="64">
        <f>[1]Север!$AA56</f>
        <v>139.42000000000002</v>
      </c>
      <c r="S10" s="64">
        <f>[1]Север!$AA57</f>
        <v>139.37</v>
      </c>
      <c r="T10" s="64">
        <f>[1]Север!$AA58</f>
        <v>119.05000000000001</v>
      </c>
      <c r="U10" s="64">
        <f>[1]Север!$AA59</f>
        <v>115.77000000000001</v>
      </c>
      <c r="V10" s="64">
        <f>[1]Север!$AA60</f>
        <v>116.25</v>
      </c>
      <c r="W10" s="64">
        <f>[1]Север!$AA61</f>
        <v>113.61</v>
      </c>
      <c r="X10" s="64">
        <f>[1]Север!$AA62</f>
        <v>116.33999999999999</v>
      </c>
      <c r="Y10" s="64">
        <f>[1]Север!$AA63</f>
        <v>113.31</v>
      </c>
      <c r="Z10" s="64">
        <f>[1]Север!$AA64</f>
        <v>116.02</v>
      </c>
      <c r="AA10" s="63">
        <f>SUM(C10:Z10)</f>
        <v>3083.09</v>
      </c>
      <c r="AB10" s="28"/>
      <c r="AC10" s="11"/>
      <c r="AD10" s="11"/>
      <c r="AE10" s="11"/>
      <c r="AF10" s="11"/>
    </row>
    <row r="11" spans="1:32" ht="20.25" x14ac:dyDescent="0.3">
      <c r="A11" s="60" t="s">
        <v>7</v>
      </c>
      <c r="B11" s="63">
        <v>70</v>
      </c>
      <c r="C11" s="64">
        <f>[1]Север!$AH41</f>
        <v>42.88</v>
      </c>
      <c r="D11" s="64">
        <f>[1]Север!$AH42</f>
        <v>42.59</v>
      </c>
      <c r="E11" s="64">
        <f>[1]Север!$AH43</f>
        <v>43.21</v>
      </c>
      <c r="F11" s="64">
        <f>[1]Север!$AH44</f>
        <v>42.99</v>
      </c>
      <c r="G11" s="64">
        <f>[1]Север!$AH45</f>
        <v>43.339999999999996</v>
      </c>
      <c r="H11" s="64">
        <f>[1]Север!$AH46</f>
        <v>46.04</v>
      </c>
      <c r="I11" s="64">
        <f>[1]Север!$AH47</f>
        <v>55.809999999999995</v>
      </c>
      <c r="J11" s="64">
        <f>[1]Север!$AH48</f>
        <v>55.82</v>
      </c>
      <c r="K11" s="64">
        <f>[1]Север!$AH49</f>
        <v>59.84</v>
      </c>
      <c r="L11" s="64">
        <f>[1]Север!$AH50</f>
        <v>61.61</v>
      </c>
      <c r="M11" s="64">
        <f>[1]Север!$AH51</f>
        <v>59.09</v>
      </c>
      <c r="N11" s="64">
        <f>[1]Север!$AH52</f>
        <v>61.99</v>
      </c>
      <c r="O11" s="64">
        <f>[1]Север!$AH53</f>
        <v>57.290000000000006</v>
      </c>
      <c r="P11" s="64">
        <f>[1]Север!$AH54</f>
        <v>59.59</v>
      </c>
      <c r="Q11" s="64">
        <f>[1]Север!$AH55</f>
        <v>56.33</v>
      </c>
      <c r="R11" s="64">
        <f>[1]Север!$AH56</f>
        <v>58.39</v>
      </c>
      <c r="S11" s="64">
        <f>[1]Север!$AH57</f>
        <v>55.8</v>
      </c>
      <c r="T11" s="64">
        <f>[1]Север!$AH58</f>
        <v>48.35</v>
      </c>
      <c r="U11" s="64">
        <f>[1]Север!$AH59</f>
        <v>39.96</v>
      </c>
      <c r="V11" s="64">
        <f>[1]Север!$AH60</f>
        <v>36.869999999999997</v>
      </c>
      <c r="W11" s="64">
        <f>[1]Север!$AH61</f>
        <v>36.21</v>
      </c>
      <c r="X11" s="64">
        <f>[1]Север!$AH62</f>
        <v>36.770000000000003</v>
      </c>
      <c r="Y11" s="64">
        <f>[1]Север!$AH63</f>
        <v>36.54</v>
      </c>
      <c r="Z11" s="64">
        <f>[1]Север!$AH64</f>
        <v>37.81</v>
      </c>
      <c r="AA11" s="63">
        <f t="shared" ref="AA11:AA30" si="0">SUM(C11:Z11)</f>
        <v>1175.1199999999999</v>
      </c>
      <c r="AB11" s="28"/>
      <c r="AC11" s="11"/>
      <c r="AD11" s="11"/>
      <c r="AE11" s="11"/>
      <c r="AF11" s="11"/>
    </row>
    <row r="12" spans="1:32" ht="20.25" x14ac:dyDescent="0.3">
      <c r="A12" s="60" t="s">
        <v>8</v>
      </c>
      <c r="B12" s="63">
        <v>80</v>
      </c>
      <c r="C12" s="64">
        <f>0</f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6">
        <v>0</v>
      </c>
      <c r="AA12" s="63">
        <f t="shared" si="0"/>
        <v>0</v>
      </c>
      <c r="AB12" s="28"/>
      <c r="AC12" s="11"/>
      <c r="AD12" s="11"/>
      <c r="AE12" s="11"/>
      <c r="AF12" s="11"/>
    </row>
    <row r="13" spans="1:32" ht="20.25" x14ac:dyDescent="0.3">
      <c r="A13" s="60" t="s">
        <v>9</v>
      </c>
      <c r="B13" s="63">
        <v>70</v>
      </c>
      <c r="C13" s="64">
        <f>[1]Север!$AE41</f>
        <v>33.58</v>
      </c>
      <c r="D13" s="64">
        <f>[1]Север!$AE42</f>
        <v>33.019999999999996</v>
      </c>
      <c r="E13" s="64">
        <f>[1]Север!$AE43</f>
        <v>33.36</v>
      </c>
      <c r="F13" s="64">
        <f>[1]Север!$AE44</f>
        <v>32.58</v>
      </c>
      <c r="G13" s="64">
        <f>[1]Север!$AE45</f>
        <v>31.28</v>
      </c>
      <c r="H13" s="64">
        <f>[1]Север!$AE46</f>
        <v>31.06</v>
      </c>
      <c r="I13" s="64">
        <f>[1]Север!$AE47</f>
        <v>32.200000000000003</v>
      </c>
      <c r="J13" s="64">
        <f>[1]Север!$AE48</f>
        <v>35.06</v>
      </c>
      <c r="K13" s="64">
        <f>[1]Север!$AE49</f>
        <v>38.879999999999995</v>
      </c>
      <c r="L13" s="64">
        <f>[1]Север!$AE50</f>
        <v>37.44</v>
      </c>
      <c r="M13" s="64">
        <f>[1]Север!$AE51</f>
        <v>39.06</v>
      </c>
      <c r="N13" s="64">
        <f>[1]Север!$AE52</f>
        <v>40.94</v>
      </c>
      <c r="O13" s="64">
        <f>[1]Север!$AE53</f>
        <v>39.380000000000003</v>
      </c>
      <c r="P13" s="64">
        <f>[1]Север!$AE54</f>
        <v>40.4</v>
      </c>
      <c r="Q13" s="64">
        <f>[1]Север!$AE55</f>
        <v>39.119999999999997</v>
      </c>
      <c r="R13" s="64">
        <f>[1]Север!$AE56</f>
        <v>40.520000000000003</v>
      </c>
      <c r="S13" s="64">
        <f>[1]Север!$AE57</f>
        <v>39.64</v>
      </c>
      <c r="T13" s="64">
        <f>[1]Север!$AE58</f>
        <v>35.6</v>
      </c>
      <c r="U13" s="64">
        <f>[1]Север!$AE59</f>
        <v>35.94</v>
      </c>
      <c r="V13" s="64">
        <f>[1]Север!$AE60</f>
        <v>28.88</v>
      </c>
      <c r="W13" s="64">
        <f>[1]Север!$AE61</f>
        <v>28.72</v>
      </c>
      <c r="X13" s="64">
        <f>[1]Север!$AE62</f>
        <v>28.520000000000003</v>
      </c>
      <c r="Y13" s="64">
        <f>[1]Север!$AE63</f>
        <v>28.939999999999998</v>
      </c>
      <c r="Z13" s="64">
        <f>[1]Север!$AE64</f>
        <v>28.96</v>
      </c>
      <c r="AA13" s="63">
        <f t="shared" si="0"/>
        <v>833.07999999999993</v>
      </c>
      <c r="AB13" s="28"/>
      <c r="AC13" s="11"/>
      <c r="AD13" s="11"/>
      <c r="AE13" s="11"/>
      <c r="AF13" s="11"/>
    </row>
    <row r="14" spans="1:32" ht="20.25" x14ac:dyDescent="0.3">
      <c r="A14" s="60" t="s">
        <v>10</v>
      </c>
      <c r="B14" s="63">
        <v>90</v>
      </c>
      <c r="C14" s="64">
        <f>[1]Север!$U7</f>
        <v>88.08</v>
      </c>
      <c r="D14" s="64">
        <f>[1]Север!$U8</f>
        <v>86.6</v>
      </c>
      <c r="E14" s="64">
        <f>[1]Север!$U9</f>
        <v>89.28</v>
      </c>
      <c r="F14" s="64">
        <f>[1]Север!$U10</f>
        <v>92.88</v>
      </c>
      <c r="G14" s="64">
        <f>[1]Север!$U11</f>
        <v>88.08</v>
      </c>
      <c r="H14" s="64">
        <f>[1]Север!$U12</f>
        <v>85.98</v>
      </c>
      <c r="I14" s="64">
        <f>[1]Север!$U13</f>
        <v>90.02</v>
      </c>
      <c r="J14" s="64">
        <f>[1]Север!$U14</f>
        <v>81.400000000000006</v>
      </c>
      <c r="K14" s="64">
        <f>[1]Север!$U15</f>
        <v>88.48</v>
      </c>
      <c r="L14" s="64">
        <f>[1]Север!$U16</f>
        <v>93.42</v>
      </c>
      <c r="M14" s="64">
        <f>[1]Север!$U17</f>
        <v>98.2</v>
      </c>
      <c r="N14" s="64">
        <f>[1]Север!$U18</f>
        <v>96.84</v>
      </c>
      <c r="O14" s="64">
        <f>[1]Север!$U19</f>
        <v>92.76</v>
      </c>
      <c r="P14" s="64">
        <f>[1]Север!$U20</f>
        <v>90.36</v>
      </c>
      <c r="Q14" s="64">
        <f>[1]Север!$U21</f>
        <v>91.14</v>
      </c>
      <c r="R14" s="64">
        <f>[1]Север!$U22</f>
        <v>92.6</v>
      </c>
      <c r="S14" s="64">
        <f>[1]Север!$U23</f>
        <v>92.6</v>
      </c>
      <c r="T14" s="64">
        <f>[1]Север!$U24</f>
        <v>92.699999999999989</v>
      </c>
      <c r="U14" s="64">
        <f>[1]Север!$U25</f>
        <v>91.12</v>
      </c>
      <c r="V14" s="64">
        <f>[1]Север!$U26</f>
        <v>84.16</v>
      </c>
      <c r="W14" s="64">
        <f>[1]Север!$U27</f>
        <v>85.92</v>
      </c>
      <c r="X14" s="64">
        <f>[1]Север!$U28</f>
        <v>88.06</v>
      </c>
      <c r="Y14" s="64">
        <f>[1]Север!$U29</f>
        <v>87.02</v>
      </c>
      <c r="Z14" s="64">
        <f>[1]Север!$U30</f>
        <v>83.68</v>
      </c>
      <c r="AA14" s="63">
        <f t="shared" si="0"/>
        <v>2151.38</v>
      </c>
      <c r="AB14" s="28"/>
      <c r="AC14" s="11"/>
      <c r="AD14" s="11"/>
      <c r="AE14" s="11"/>
      <c r="AF14" s="10"/>
    </row>
    <row r="15" spans="1:32" ht="20.25" x14ac:dyDescent="0.3">
      <c r="A15" s="60" t="s">
        <v>11</v>
      </c>
      <c r="B15" s="63">
        <v>30</v>
      </c>
      <c r="C15" s="64">
        <f>[1]Север!$O75</f>
        <v>46.5</v>
      </c>
      <c r="D15" s="64">
        <f>[1]Север!$O76</f>
        <v>46.65</v>
      </c>
      <c r="E15" s="64">
        <f>[1]Север!$O77</f>
        <v>45.66</v>
      </c>
      <c r="F15" s="64">
        <f>[1]Север!$O78</f>
        <v>46.14</v>
      </c>
      <c r="G15" s="64">
        <f>[1]Север!$O79</f>
        <v>45.81</v>
      </c>
      <c r="H15" s="64">
        <f>[1]Север!$O80</f>
        <v>45.9</v>
      </c>
      <c r="I15" s="64">
        <f>[1]Север!$O81</f>
        <v>10.050000000000001</v>
      </c>
      <c r="J15" s="64">
        <f>[1]Север!$O82</f>
        <v>13.59</v>
      </c>
      <c r="K15" s="64">
        <f>[1]Север!$O83</f>
        <v>23.91</v>
      </c>
      <c r="L15" s="64">
        <f>[1]Север!$O84</f>
        <v>21.36</v>
      </c>
      <c r="M15" s="64">
        <f>[1]Север!$O85</f>
        <v>21</v>
      </c>
      <c r="N15" s="64">
        <f>[1]Север!$O86</f>
        <v>24.18</v>
      </c>
      <c r="O15" s="64">
        <f>[1]Север!$O87</f>
        <v>13.17</v>
      </c>
      <c r="P15" s="64">
        <f>[1]Север!$O88</f>
        <v>14.19</v>
      </c>
      <c r="Q15" s="64">
        <f>[1]Север!$O89</f>
        <v>14.19</v>
      </c>
      <c r="R15" s="64">
        <f>[1]Север!$O90</f>
        <v>16.350000000000001</v>
      </c>
      <c r="S15" s="64">
        <f>[1]Север!$O91</f>
        <v>53.91</v>
      </c>
      <c r="T15" s="64">
        <f>[1]Север!$O92</f>
        <v>51.24</v>
      </c>
      <c r="U15" s="64">
        <f>[1]Север!$O93</f>
        <v>53.19</v>
      </c>
      <c r="V15" s="64">
        <f>[1]Север!$O94</f>
        <v>50.88</v>
      </c>
      <c r="W15" s="64">
        <f>[1]Север!$O95</f>
        <v>46.83</v>
      </c>
      <c r="X15" s="64">
        <f>[1]Север!$O96</f>
        <v>48.75</v>
      </c>
      <c r="Y15" s="64">
        <f>[1]Север!$O97</f>
        <v>47.55</v>
      </c>
      <c r="Z15" s="64">
        <f>[1]Север!$O98</f>
        <v>46.23</v>
      </c>
      <c r="AA15" s="63">
        <f t="shared" si="0"/>
        <v>847.23</v>
      </c>
      <c r="AB15" s="28"/>
      <c r="AC15" s="11"/>
      <c r="AD15" s="11"/>
      <c r="AE15" s="11"/>
      <c r="AF15" s="11"/>
    </row>
    <row r="16" spans="1:32" ht="20.25" x14ac:dyDescent="0.3">
      <c r="A16" s="60" t="s">
        <v>12</v>
      </c>
      <c r="B16" s="63">
        <v>90</v>
      </c>
      <c r="C16" s="64">
        <f>[1]Север!$R7</f>
        <v>201.6</v>
      </c>
      <c r="D16" s="64">
        <f>[1]Север!$R8</f>
        <v>200.88</v>
      </c>
      <c r="E16" s="64">
        <f>[1]Север!$R9</f>
        <v>194.04</v>
      </c>
      <c r="F16" s="64">
        <f>[1]Север!$R10</f>
        <v>193.32</v>
      </c>
      <c r="G16" s="64">
        <f>[1]Север!$R11</f>
        <v>193.32</v>
      </c>
      <c r="H16" s="64">
        <f>[1]Север!$R12</f>
        <v>193.32</v>
      </c>
      <c r="I16" s="64">
        <f>[1]Север!$R13</f>
        <v>240.12</v>
      </c>
      <c r="J16" s="64">
        <f>[1]Север!$R14</f>
        <v>536.04</v>
      </c>
      <c r="K16" s="64">
        <f>[1]Север!$R15</f>
        <v>559.08000000000004</v>
      </c>
      <c r="L16" s="64">
        <f>[1]Север!$R16</f>
        <v>538.91999999999996</v>
      </c>
      <c r="M16" s="64">
        <f>[1]Север!$R17</f>
        <v>520.20000000000005</v>
      </c>
      <c r="N16" s="64">
        <f>[1]Север!$R18</f>
        <v>505.8</v>
      </c>
      <c r="O16" s="64">
        <f>[1]Север!$R19</f>
        <v>529.20000000000005</v>
      </c>
      <c r="P16" s="64">
        <f>[1]Север!$R20</f>
        <v>512.28</v>
      </c>
      <c r="Q16" s="64">
        <f>[1]Север!$R21</f>
        <v>503.28</v>
      </c>
      <c r="R16" s="64">
        <f>[1]Север!$R22</f>
        <v>473.4</v>
      </c>
      <c r="S16" s="64">
        <f>[1]Север!$R23</f>
        <v>399.6</v>
      </c>
      <c r="T16" s="64">
        <f>[1]Север!$R24</f>
        <v>333</v>
      </c>
      <c r="U16" s="64">
        <f>[1]Север!$R25</f>
        <v>187.2</v>
      </c>
      <c r="V16" s="64">
        <f>[1]Север!$R26</f>
        <v>187.56</v>
      </c>
      <c r="W16" s="64">
        <f>[1]Север!$R27</f>
        <v>164.52</v>
      </c>
      <c r="X16" s="64">
        <f>[1]Север!$R28</f>
        <v>163.08000000000001</v>
      </c>
      <c r="Y16" s="64">
        <f>[1]Север!$R29</f>
        <v>163.80000000000001</v>
      </c>
      <c r="Z16" s="64">
        <f>[1]Север!$R30</f>
        <v>166.32</v>
      </c>
      <c r="AA16" s="63">
        <f>SUM(C16:Z16)</f>
        <v>7859.88</v>
      </c>
      <c r="AB16" s="28"/>
      <c r="AC16" s="11"/>
      <c r="AD16" s="11"/>
      <c r="AE16" s="11"/>
      <c r="AF16" s="11"/>
    </row>
    <row r="17" spans="1:31" ht="20.25" x14ac:dyDescent="0.3">
      <c r="A17" s="60" t="s">
        <v>13</v>
      </c>
      <c r="B17" s="63">
        <v>20</v>
      </c>
      <c r="C17" s="64">
        <f>[1]Север!$T41</f>
        <v>5.12</v>
      </c>
      <c r="D17" s="64">
        <f>[1]Север!$T42</f>
        <v>5.12</v>
      </c>
      <c r="E17" s="64">
        <f>[1]Север!$T43</f>
        <v>4.96</v>
      </c>
      <c r="F17" s="64">
        <f>[1]Север!$T44</f>
        <v>5</v>
      </c>
      <c r="G17" s="64">
        <f>[1]Север!$T45</f>
        <v>4.96</v>
      </c>
      <c r="H17" s="64">
        <f>[1]Север!$T46</f>
        <v>4.96</v>
      </c>
      <c r="I17" s="64">
        <f>[1]Север!$T47</f>
        <v>4.8999999999999995</v>
      </c>
      <c r="J17" s="64">
        <f>[1]Север!$T48</f>
        <v>5</v>
      </c>
      <c r="K17" s="64">
        <f>[1]Север!$T49</f>
        <v>4.7799999999999994</v>
      </c>
      <c r="L17" s="64">
        <f>[1]Север!$T50</f>
        <v>4.84</v>
      </c>
      <c r="M17" s="64">
        <f>[1]Север!$T51</f>
        <v>6.2799999999999994</v>
      </c>
      <c r="N17" s="64">
        <f>[1]Север!$T52</f>
        <v>9.58</v>
      </c>
      <c r="O17" s="64">
        <f>[1]Север!$T53</f>
        <v>8.1399999999999988</v>
      </c>
      <c r="P17" s="64">
        <f>[1]Север!$T54</f>
        <v>7.3</v>
      </c>
      <c r="Q17" s="64">
        <f>[1]Север!$T55</f>
        <v>7.1199999999999992</v>
      </c>
      <c r="R17" s="64">
        <f>[1]Север!$T56</f>
        <v>7.42</v>
      </c>
      <c r="S17" s="64">
        <f>[1]Север!$T57</f>
        <v>5.14</v>
      </c>
      <c r="T17" s="64">
        <f>[1]Север!$T58</f>
        <v>4.8999999999999995</v>
      </c>
      <c r="U17" s="64">
        <f>[1]Север!$T59</f>
        <v>5.12</v>
      </c>
      <c r="V17" s="64">
        <f>[1]Север!$T60</f>
        <v>5.0199999999999996</v>
      </c>
      <c r="W17" s="64">
        <f>[1]Север!$T61</f>
        <v>5.08</v>
      </c>
      <c r="X17" s="64">
        <f>[1]Север!$T62</f>
        <v>4.96</v>
      </c>
      <c r="Y17" s="64">
        <f>[1]Север!$T63</f>
        <v>5.08</v>
      </c>
      <c r="Z17" s="64">
        <f>[1]Север!$T64</f>
        <v>5.08</v>
      </c>
      <c r="AA17" s="63">
        <f t="shared" si="0"/>
        <v>135.86000000000001</v>
      </c>
      <c r="AB17" s="28"/>
      <c r="AC17" s="11"/>
      <c r="AD17" s="11"/>
      <c r="AE17" s="11"/>
    </row>
    <row r="18" spans="1:31" ht="20.25" x14ac:dyDescent="0.3">
      <c r="A18" s="60" t="s">
        <v>14</v>
      </c>
      <c r="B18" s="63">
        <v>15</v>
      </c>
      <c r="C18" s="67">
        <f>[1]Север!$Q75</f>
        <v>0.36</v>
      </c>
      <c r="D18" s="67">
        <f>[1]Север!$Q76</f>
        <v>0.36</v>
      </c>
      <c r="E18" s="67">
        <f>[1]Север!$Q77</f>
        <v>0.36</v>
      </c>
      <c r="F18" s="67">
        <f>[1]Север!$Q78</f>
        <v>0.36</v>
      </c>
      <c r="G18" s="67">
        <f>[1]Север!$Q79</f>
        <v>0.36</v>
      </c>
      <c r="H18" s="67">
        <f>[1]Север!$Q80</f>
        <v>0.32</v>
      </c>
      <c r="I18" s="67">
        <f>[1]Север!$Q81</f>
        <v>0.36</v>
      </c>
      <c r="J18" s="67">
        <f>[1]Север!$Q82</f>
        <v>0.36</v>
      </c>
      <c r="K18" s="67">
        <f>[1]Север!$Q83</f>
        <v>0.32</v>
      </c>
      <c r="L18" s="67">
        <f>[1]Север!$Q84</f>
        <v>0.36</v>
      </c>
      <c r="M18" s="67">
        <f>[1]Север!$Q85</f>
        <v>4.2</v>
      </c>
      <c r="N18" s="67">
        <f>[1]Север!$Q86</f>
        <v>8.44</v>
      </c>
      <c r="O18" s="67">
        <f>[1]Север!$Q87</f>
        <v>10.32</v>
      </c>
      <c r="P18" s="67">
        <f>[1]Север!$Q88</f>
        <v>5.04</v>
      </c>
      <c r="Q18" s="67">
        <f>[1]Север!$Q89</f>
        <v>0.36</v>
      </c>
      <c r="R18" s="67">
        <f>[1]Север!$Q90</f>
        <v>0.32</v>
      </c>
      <c r="S18" s="67">
        <f>[1]Север!$Q91</f>
        <v>6.6</v>
      </c>
      <c r="T18" s="67">
        <f>[1]Север!$Q92</f>
        <v>26.16</v>
      </c>
      <c r="U18" s="67">
        <f>[1]Север!$Q93</f>
        <v>26.24</v>
      </c>
      <c r="V18" s="67">
        <f>[1]Север!$Q94</f>
        <v>26.4</v>
      </c>
      <c r="W18" s="67">
        <f>[1]Север!$Q95</f>
        <v>26.48</v>
      </c>
      <c r="X18" s="67">
        <f>[1]Север!$Q96</f>
        <v>20.52</v>
      </c>
      <c r="Y18" s="67">
        <f>[1]Север!$Q97</f>
        <v>13.6</v>
      </c>
      <c r="Z18" s="67">
        <f>[1]Север!$Q98</f>
        <v>3.76</v>
      </c>
      <c r="AA18" s="63">
        <f t="shared" si="0"/>
        <v>181.95999999999998</v>
      </c>
      <c r="AB18" s="28"/>
      <c r="AC18" s="11"/>
      <c r="AD18" s="11"/>
      <c r="AE18" s="11"/>
    </row>
    <row r="19" spans="1:31" ht="20.25" x14ac:dyDescent="0.3">
      <c r="A19" s="60" t="s">
        <v>15</v>
      </c>
      <c r="B19" s="63">
        <v>70</v>
      </c>
      <c r="C19" s="64">
        <f>[1]Север!$H108</f>
        <v>72.680000000000007</v>
      </c>
      <c r="D19" s="64">
        <f>[1]Север!$H109</f>
        <v>73</v>
      </c>
      <c r="E19" s="64">
        <f>[1]Север!$H110</f>
        <v>70.08</v>
      </c>
      <c r="F19" s="64">
        <f>[1]Север!$H111</f>
        <v>71.12</v>
      </c>
      <c r="G19" s="64">
        <f>[1]Север!$H112</f>
        <v>71.959999999999994</v>
      </c>
      <c r="H19" s="64">
        <f>[1]Север!$H113</f>
        <v>71.28</v>
      </c>
      <c r="I19" s="64">
        <f>[1]Север!$H114</f>
        <v>72.72</v>
      </c>
      <c r="J19" s="64">
        <f>[1]Север!$H115</f>
        <v>72.84</v>
      </c>
      <c r="K19" s="64">
        <f>[1]Север!$H116</f>
        <v>73.44</v>
      </c>
      <c r="L19" s="64">
        <f>[1]Север!$H117</f>
        <v>112.44</v>
      </c>
      <c r="M19" s="64">
        <f>[1]Север!$H118</f>
        <v>116</v>
      </c>
      <c r="N19" s="64">
        <f>[1]Север!$H119</f>
        <v>122.04</v>
      </c>
      <c r="O19" s="64">
        <f>[1]Север!$H120</f>
        <v>116.52</v>
      </c>
      <c r="P19" s="64">
        <f>[1]Север!$H121</f>
        <v>105.56</v>
      </c>
      <c r="Q19" s="64">
        <f>[1]Север!$H122</f>
        <v>105.44</v>
      </c>
      <c r="R19" s="64">
        <f>[1]Север!$H123</f>
        <v>106.56</v>
      </c>
      <c r="S19" s="64">
        <f>[1]Север!$H124</f>
        <v>105.32</v>
      </c>
      <c r="T19" s="64">
        <f>[1]Север!$H125</f>
        <v>104.8</v>
      </c>
      <c r="U19" s="64">
        <f>[1]Север!$H126</f>
        <v>94.64</v>
      </c>
      <c r="V19" s="64">
        <f>[1]Север!$H127</f>
        <v>93.88</v>
      </c>
      <c r="W19" s="64">
        <f>[1]Север!$H128</f>
        <v>82.2</v>
      </c>
      <c r="X19" s="64">
        <f>[1]Север!$H129</f>
        <v>75.319999999999993</v>
      </c>
      <c r="Y19" s="64">
        <f>[1]Север!$H130</f>
        <v>73</v>
      </c>
      <c r="Z19" s="64">
        <f>[1]Север!$H131</f>
        <v>71.36</v>
      </c>
      <c r="AA19" s="63">
        <f t="shared" si="0"/>
        <v>2134.2000000000003</v>
      </c>
      <c r="AB19" s="28"/>
      <c r="AC19" s="11"/>
      <c r="AD19" s="11"/>
      <c r="AE19" s="11"/>
    </row>
    <row r="20" spans="1:31" ht="20.25" x14ac:dyDescent="0.3">
      <c r="A20" s="60" t="s">
        <v>16</v>
      </c>
      <c r="B20" s="63">
        <v>100</v>
      </c>
      <c r="C20" s="64">
        <f>[1]Север!$O7</f>
        <v>151.80000000000001</v>
      </c>
      <c r="D20" s="64">
        <f>[1]Север!$O8</f>
        <v>167.04</v>
      </c>
      <c r="E20" s="64">
        <f>[1]Север!$O9</f>
        <v>157.92000000000002</v>
      </c>
      <c r="F20" s="64">
        <f>[1]Север!$O10</f>
        <v>158.82</v>
      </c>
      <c r="G20" s="64">
        <f>[1]Север!$O11</f>
        <v>157.88</v>
      </c>
      <c r="H20" s="64">
        <f>[1]Север!$O12</f>
        <v>149.08000000000001</v>
      </c>
      <c r="I20" s="64">
        <f>[1]Север!$O13</f>
        <v>145.28</v>
      </c>
      <c r="J20" s="64">
        <f>[1]Север!$O14</f>
        <v>213.36</v>
      </c>
      <c r="K20" s="64">
        <f>[1]Север!$O15</f>
        <v>205.57999999999998</v>
      </c>
      <c r="L20" s="64">
        <f>[1]Север!$O16</f>
        <v>318.10000000000002</v>
      </c>
      <c r="M20" s="64">
        <f>[1]Север!$O17</f>
        <v>362.98</v>
      </c>
      <c r="N20" s="64">
        <f>[1]Север!$O18</f>
        <v>344.28</v>
      </c>
      <c r="O20" s="64">
        <f>[1]Север!$O19</f>
        <v>343.65999999999997</v>
      </c>
      <c r="P20" s="64">
        <f>[1]Север!$O20</f>
        <v>336.4</v>
      </c>
      <c r="Q20" s="64">
        <f>[1]Север!$O21</f>
        <v>340.32</v>
      </c>
      <c r="R20" s="64">
        <f>[1]Север!$O22</f>
        <v>360</v>
      </c>
      <c r="S20" s="64">
        <f>[1]Север!$O23</f>
        <v>351</v>
      </c>
      <c r="T20" s="64">
        <f>[1]Север!$O24</f>
        <v>208.7</v>
      </c>
      <c r="U20" s="64">
        <f>[1]Север!$O25</f>
        <v>124.49999999999999</v>
      </c>
      <c r="V20" s="64">
        <f>[1]Север!$O26</f>
        <v>121.19999999999999</v>
      </c>
      <c r="W20" s="64">
        <f>[1]Север!$O27</f>
        <v>116.72</v>
      </c>
      <c r="X20" s="64">
        <f>[1]Север!$O28</f>
        <v>117</v>
      </c>
      <c r="Y20" s="64">
        <f>[1]Север!$O29</f>
        <v>115.69999999999999</v>
      </c>
      <c r="Z20" s="64">
        <f>[1]Север!$O30</f>
        <v>117.25999999999999</v>
      </c>
      <c r="AA20" s="63">
        <f t="shared" si="0"/>
        <v>5184.58</v>
      </c>
      <c r="AB20" s="28"/>
      <c r="AC20" s="11"/>
      <c r="AD20" s="11"/>
      <c r="AE20" s="11"/>
    </row>
    <row r="21" spans="1:31" ht="20.25" x14ac:dyDescent="0.3">
      <c r="A21" s="60" t="s">
        <v>17</v>
      </c>
      <c r="B21" s="63">
        <v>100</v>
      </c>
      <c r="C21" s="64">
        <f>[1]Север!$F108</f>
        <v>139.91999999999999</v>
      </c>
      <c r="D21" s="64">
        <f>[1]Север!$F109</f>
        <v>133.02000000000001</v>
      </c>
      <c r="E21" s="64">
        <f>[1]Север!$F110</f>
        <v>139.13999999999999</v>
      </c>
      <c r="F21" s="64">
        <f>[1]Север!$F111</f>
        <v>130.26</v>
      </c>
      <c r="G21" s="64">
        <f>[1]Север!$F112</f>
        <v>138.72</v>
      </c>
      <c r="H21" s="64">
        <f>[1]Север!$F113</f>
        <v>135.24</v>
      </c>
      <c r="I21" s="64">
        <f>[1]Север!$F114</f>
        <v>135.06</v>
      </c>
      <c r="J21" s="64">
        <f>[1]Север!$F115</f>
        <v>170.52</v>
      </c>
      <c r="K21" s="64">
        <f>[1]Север!$F116</f>
        <v>177.36</v>
      </c>
      <c r="L21" s="64">
        <f>[1]Север!$F117</f>
        <v>203.58</v>
      </c>
      <c r="M21" s="64">
        <f>[1]Север!$F118</f>
        <v>203.64</v>
      </c>
      <c r="N21" s="64">
        <f>[1]Север!$F119</f>
        <v>193.08</v>
      </c>
      <c r="O21" s="64">
        <f>[1]Север!$F120</f>
        <v>179.4</v>
      </c>
      <c r="P21" s="64">
        <f>[1]Север!$F121</f>
        <v>180</v>
      </c>
      <c r="Q21" s="64">
        <f>[1]Север!$F122</f>
        <v>176.4</v>
      </c>
      <c r="R21" s="64">
        <f>[1]Север!$F123</f>
        <v>179.04</v>
      </c>
      <c r="S21" s="64">
        <f>[1]Север!$F124</f>
        <v>174.18</v>
      </c>
      <c r="T21" s="64">
        <f>[1]Север!$F125</f>
        <v>162.6</v>
      </c>
      <c r="U21" s="64">
        <f>[1]Север!$F126</f>
        <v>148.74</v>
      </c>
      <c r="V21" s="64">
        <f>[1]Север!$F127</f>
        <v>138.9</v>
      </c>
      <c r="W21" s="64">
        <f>[1]Север!$F128</f>
        <v>135.6</v>
      </c>
      <c r="X21" s="64">
        <f>[1]Север!$F129</f>
        <v>128.52000000000001</v>
      </c>
      <c r="Y21" s="64">
        <f>[1]Север!$F130</f>
        <v>125.16</v>
      </c>
      <c r="Z21" s="64">
        <f>[1]Север!$F131</f>
        <v>123.6</v>
      </c>
      <c r="AA21" s="63">
        <f t="shared" si="0"/>
        <v>3751.6799999999994</v>
      </c>
      <c r="AB21" s="28"/>
      <c r="AC21" s="11"/>
      <c r="AD21" s="11"/>
      <c r="AE21" s="11"/>
    </row>
    <row r="22" spans="1:31" ht="20.25" x14ac:dyDescent="0.3">
      <c r="A22" s="60" t="s">
        <v>18</v>
      </c>
      <c r="B22" s="63">
        <v>10</v>
      </c>
      <c r="C22" s="64">
        <f>[1]Север!$S75</f>
        <v>41.93</v>
      </c>
      <c r="D22" s="64">
        <f>[1]Север!$S76</f>
        <v>42.11</v>
      </c>
      <c r="E22" s="64">
        <f>[1]Север!$S77</f>
        <v>41.27</v>
      </c>
      <c r="F22" s="64">
        <f>[1]Север!$S78</f>
        <v>41.43</v>
      </c>
      <c r="G22" s="64">
        <f>[1]Север!$S79</f>
        <v>41.16</v>
      </c>
      <c r="H22" s="64">
        <f>[1]Север!$S80</f>
        <v>40.82</v>
      </c>
      <c r="I22" s="64">
        <f>[1]Север!$S81</f>
        <v>41.57</v>
      </c>
      <c r="J22" s="64">
        <f>[1]Север!$S82</f>
        <v>51.87</v>
      </c>
      <c r="K22" s="64">
        <f>[1]Север!$S83</f>
        <v>57.93</v>
      </c>
      <c r="L22" s="64">
        <f>[1]Север!$S84</f>
        <v>58.17</v>
      </c>
      <c r="M22" s="64">
        <f>[1]Север!$S85</f>
        <v>51.68</v>
      </c>
      <c r="N22" s="64">
        <f>[1]Север!$S86</f>
        <v>61.29</v>
      </c>
      <c r="O22" s="64">
        <f>[1]Север!$S87</f>
        <v>61.02</v>
      </c>
      <c r="P22" s="64">
        <f>[1]Север!$S88</f>
        <v>61.35</v>
      </c>
      <c r="Q22" s="64">
        <f>[1]Север!$S89</f>
        <v>47.19</v>
      </c>
      <c r="R22" s="64">
        <f>[1]Север!$S90</f>
        <v>41.19</v>
      </c>
      <c r="S22" s="64">
        <f>[1]Север!$S91</f>
        <v>36.9</v>
      </c>
      <c r="T22" s="64">
        <f>[1]Север!$S92</f>
        <v>25.76</v>
      </c>
      <c r="U22" s="64">
        <f>[1]Север!$S93</f>
        <v>25.43</v>
      </c>
      <c r="V22" s="64">
        <f>[1]Север!$S94</f>
        <v>27.8</v>
      </c>
      <c r="W22" s="64">
        <f>[1]Север!$S95</f>
        <v>28.25</v>
      </c>
      <c r="X22" s="64">
        <f>[1]Север!$S96</f>
        <v>26.96</v>
      </c>
      <c r="Y22" s="64">
        <f>[1]Север!$S97</f>
        <v>27.78</v>
      </c>
      <c r="Z22" s="64">
        <f>[1]Север!$S98</f>
        <v>29.16</v>
      </c>
      <c r="AA22" s="63">
        <f t="shared" si="0"/>
        <v>1010.0199999999999</v>
      </c>
      <c r="AB22" s="28"/>
      <c r="AC22" s="11"/>
      <c r="AD22" s="11"/>
      <c r="AE22" s="11"/>
    </row>
    <row r="23" spans="1:31" ht="20.25" x14ac:dyDescent="0.3">
      <c r="A23" s="60" t="s">
        <v>19</v>
      </c>
      <c r="B23" s="68">
        <v>20</v>
      </c>
      <c r="C23" s="64">
        <f>[1]Север!$P75</f>
        <v>27.2</v>
      </c>
      <c r="D23" s="64">
        <f>[1]Север!$P76</f>
        <v>27.2</v>
      </c>
      <c r="E23" s="64">
        <f>[1]Север!$P77</f>
        <v>26.82</v>
      </c>
      <c r="F23" s="64">
        <f>[1]Север!$P78</f>
        <v>26.74</v>
      </c>
      <c r="G23" s="64">
        <f>[1]Север!$P79</f>
        <v>26.92</v>
      </c>
      <c r="H23" s="64">
        <f>[1]Север!$P80</f>
        <v>26.72</v>
      </c>
      <c r="I23" s="64">
        <f>[1]Север!$P81</f>
        <v>26.46</v>
      </c>
      <c r="J23" s="64">
        <f>[1]Север!$P82</f>
        <v>26.32</v>
      </c>
      <c r="K23" s="64">
        <f>[1]Север!$P83</f>
        <v>29.78</v>
      </c>
      <c r="L23" s="64">
        <f>[1]Север!$P84</f>
        <v>30.14</v>
      </c>
      <c r="M23" s="64">
        <f>[1]Север!$P85</f>
        <v>31.06</v>
      </c>
      <c r="N23" s="64">
        <f>[1]Север!$P86</f>
        <v>29.1</v>
      </c>
      <c r="O23" s="64">
        <f>[1]Север!$P87</f>
        <v>27.7</v>
      </c>
      <c r="P23" s="64">
        <f>[1]Север!$P88</f>
        <v>29.88</v>
      </c>
      <c r="Q23" s="64">
        <f>[1]Север!$P89</f>
        <v>29.32</v>
      </c>
      <c r="R23" s="64">
        <f>[1]Север!$P90</f>
        <v>29.24</v>
      </c>
      <c r="S23" s="64">
        <f>[1]Север!$P91</f>
        <v>28.38</v>
      </c>
      <c r="T23" s="64">
        <f>[1]Север!$P92</f>
        <v>28.18</v>
      </c>
      <c r="U23" s="64">
        <f>[1]Север!$P93</f>
        <v>26.64</v>
      </c>
      <c r="V23" s="64">
        <f>[1]Север!$P94</f>
        <v>26.62</v>
      </c>
      <c r="W23" s="64">
        <f>[1]Север!$P95</f>
        <v>26.74</v>
      </c>
      <c r="X23" s="64">
        <f>[1]Север!$P96</f>
        <v>26.62</v>
      </c>
      <c r="Y23" s="64">
        <f>[1]Север!$P97</f>
        <v>26.76</v>
      </c>
      <c r="Z23" s="64">
        <f>[1]Север!$P98</f>
        <v>27.22</v>
      </c>
      <c r="AA23" s="63">
        <f t="shared" si="0"/>
        <v>667.7600000000001</v>
      </c>
      <c r="AB23" s="28"/>
      <c r="AC23" s="11"/>
      <c r="AD23" s="11"/>
      <c r="AE23" s="11"/>
    </row>
    <row r="24" spans="1:31" ht="20.25" x14ac:dyDescent="0.3">
      <c r="A24" s="60"/>
      <c r="B24" s="68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3">
        <f>SUM(C24:Z24)</f>
        <v>0</v>
      </c>
      <c r="AB24" s="28"/>
      <c r="AC24" s="11"/>
      <c r="AD24" s="11"/>
      <c r="AE24" s="11"/>
    </row>
    <row r="25" spans="1:31" ht="20.25" x14ac:dyDescent="0.3">
      <c r="A25" s="60"/>
      <c r="B25" s="68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3">
        <f>SUM(C25:Z25)</f>
        <v>0</v>
      </c>
      <c r="AB25" s="28"/>
      <c r="AC25" s="11"/>
      <c r="AD25" s="11"/>
      <c r="AE25" s="11"/>
    </row>
    <row r="26" spans="1:31" ht="20.25" x14ac:dyDescent="0.3">
      <c r="A26" s="60"/>
      <c r="B26" s="68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3">
        <f>SUM(C26:Z26)</f>
        <v>0</v>
      </c>
      <c r="AB26" s="28"/>
      <c r="AC26" s="11"/>
      <c r="AD26" s="11"/>
      <c r="AE26" s="11"/>
    </row>
    <row r="27" spans="1:31" ht="20.25" x14ac:dyDescent="0.3">
      <c r="A27" s="60"/>
      <c r="B27" s="69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3"/>
      <c r="AB27" s="28"/>
      <c r="AC27" s="11"/>
      <c r="AD27" s="11"/>
      <c r="AE27" s="11"/>
    </row>
    <row r="28" spans="1:31" ht="20.25" x14ac:dyDescent="0.3">
      <c r="A28" s="60" t="s">
        <v>20</v>
      </c>
      <c r="B28" s="68">
        <v>1008</v>
      </c>
      <c r="C28" s="64">
        <f>'[1]Порт '!$U7</f>
        <v>1158.2100000000003</v>
      </c>
      <c r="D28" s="64">
        <f>'[1]Порт '!$U8</f>
        <v>1154.4200000000003</v>
      </c>
      <c r="E28" s="64">
        <f>'[1]Порт '!$U9</f>
        <v>1149.7900000000004</v>
      </c>
      <c r="F28" s="64">
        <f>'[1]Порт '!$U10</f>
        <v>1159.5400000000002</v>
      </c>
      <c r="G28" s="64">
        <f>'[1]Порт '!$U11</f>
        <v>1137.6200000000003</v>
      </c>
      <c r="H28" s="64">
        <f>'[1]Порт '!$U12</f>
        <v>1121.17</v>
      </c>
      <c r="I28" s="64">
        <f>'[1]Порт '!$U13</f>
        <v>1169.99</v>
      </c>
      <c r="J28" s="64">
        <f>'[1]Порт '!$U14</f>
        <v>1245.0200000000002</v>
      </c>
      <c r="K28" s="64">
        <f>'[1]Порт '!$U15</f>
        <v>1117.4199999999996</v>
      </c>
      <c r="L28" s="64">
        <f>'[1]Порт '!$U16</f>
        <v>1051.49</v>
      </c>
      <c r="M28" s="64">
        <f>'[1]Порт '!$U17</f>
        <v>1051.02</v>
      </c>
      <c r="N28" s="64">
        <f>'[1]Порт '!$U18</f>
        <v>1119.3299999999997</v>
      </c>
      <c r="O28" s="64">
        <f>'[1]Порт '!$U19</f>
        <v>1074.74</v>
      </c>
      <c r="P28" s="64">
        <f>'[1]Порт '!$U20</f>
        <v>1061.6599999999999</v>
      </c>
      <c r="Q28" s="64">
        <f>'[1]Порт '!$U21</f>
        <v>1076.82</v>
      </c>
      <c r="R28" s="64">
        <f>'[1]Порт '!$U22</f>
        <v>1074.3999999999996</v>
      </c>
      <c r="S28" s="64">
        <f>'[1]Порт '!$U23</f>
        <v>1055.8600000000001</v>
      </c>
      <c r="T28" s="64">
        <f>'[1]Порт '!$U24</f>
        <v>1062.77</v>
      </c>
      <c r="U28" s="64">
        <f>'[1]Порт '!$U25</f>
        <v>1039.6599999999999</v>
      </c>
      <c r="V28" s="64">
        <f>'[1]Порт '!$U26</f>
        <v>1063.6199999999999</v>
      </c>
      <c r="W28" s="64">
        <f>'[1]Порт '!$U27</f>
        <v>1051.79</v>
      </c>
      <c r="X28" s="64">
        <f>'[1]Порт '!$U28</f>
        <v>1035.6399999999999</v>
      </c>
      <c r="Y28" s="64">
        <f>'[1]Порт '!$U29</f>
        <v>1043.07</v>
      </c>
      <c r="Z28" s="64">
        <f>'[1]Порт '!$U30</f>
        <v>1041.5800000000002</v>
      </c>
      <c r="AA28" s="63">
        <f t="shared" si="0"/>
        <v>26316.63</v>
      </c>
      <c r="AB28" s="28"/>
      <c r="AC28" s="11"/>
      <c r="AD28" s="11"/>
      <c r="AE28" s="11"/>
    </row>
    <row r="29" spans="1:31" ht="21" thickBot="1" x14ac:dyDescent="0.35">
      <c r="A29" s="70"/>
      <c r="B29" s="71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4"/>
      <c r="AA29" s="75"/>
      <c r="AB29" s="28"/>
      <c r="AC29" s="12"/>
      <c r="AD29" s="12"/>
      <c r="AE29" s="13"/>
    </row>
    <row r="30" spans="1:31" ht="21" thickBot="1" x14ac:dyDescent="0.35">
      <c r="A30" s="76" t="s">
        <v>21</v>
      </c>
      <c r="B30" s="77">
        <f t="shared" ref="B30:Z30" si="1">SUM(B8:B29)</f>
        <v>1951</v>
      </c>
      <c r="C30" s="78">
        <f t="shared" si="1"/>
        <v>2348.1200000000003</v>
      </c>
      <c r="D30" s="78">
        <f t="shared" si="1"/>
        <v>2357.36</v>
      </c>
      <c r="E30" s="78">
        <f t="shared" si="1"/>
        <v>2333.1800000000003</v>
      </c>
      <c r="F30" s="78">
        <f t="shared" si="1"/>
        <v>2364.9700000000003</v>
      </c>
      <c r="G30" s="78">
        <f t="shared" si="1"/>
        <v>2347.3200000000006</v>
      </c>
      <c r="H30" s="78">
        <f t="shared" si="1"/>
        <v>2319.91</v>
      </c>
      <c r="I30" s="78">
        <f t="shared" si="1"/>
        <v>2428.2600000000002</v>
      </c>
      <c r="J30" s="78">
        <f t="shared" si="1"/>
        <v>3000.6099999999997</v>
      </c>
      <c r="K30" s="78">
        <f t="shared" si="1"/>
        <v>2976.91</v>
      </c>
      <c r="L30" s="78">
        <f t="shared" si="1"/>
        <v>3087.89</v>
      </c>
      <c r="M30" s="78">
        <f t="shared" si="1"/>
        <v>2937.76</v>
      </c>
      <c r="N30" s="78">
        <f t="shared" si="1"/>
        <v>2986.0499999999993</v>
      </c>
      <c r="O30" s="78">
        <f t="shared" si="1"/>
        <v>2911.67</v>
      </c>
      <c r="P30" s="78">
        <f t="shared" si="1"/>
        <v>2871.0999999999995</v>
      </c>
      <c r="Q30" s="78">
        <f t="shared" si="1"/>
        <v>2853.2599999999998</v>
      </c>
      <c r="R30" s="78">
        <f t="shared" si="1"/>
        <v>2841.7599999999998</v>
      </c>
      <c r="S30" s="78">
        <f t="shared" si="1"/>
        <v>2768.7700000000004</v>
      </c>
      <c r="T30" s="78">
        <f t="shared" si="1"/>
        <v>2525.2799999999997</v>
      </c>
      <c r="U30" s="78">
        <f t="shared" si="1"/>
        <v>2232.98</v>
      </c>
      <c r="V30" s="78">
        <f t="shared" si="1"/>
        <v>2226.63</v>
      </c>
      <c r="W30" s="78">
        <f t="shared" si="1"/>
        <v>2168.58</v>
      </c>
      <c r="X30" s="78">
        <f t="shared" si="1"/>
        <v>2137.5699999999997</v>
      </c>
      <c r="Y30" s="78">
        <f t="shared" si="1"/>
        <v>2124.58</v>
      </c>
      <c r="Z30" s="79">
        <f t="shared" si="1"/>
        <v>2116.15</v>
      </c>
      <c r="AA30" s="80">
        <f t="shared" si="0"/>
        <v>61266.670000000013</v>
      </c>
      <c r="AB30" s="28"/>
      <c r="AC30" s="12"/>
      <c r="AD30" s="12"/>
      <c r="AE30" s="12"/>
    </row>
    <row r="31" spans="1:31" ht="18.75" x14ac:dyDescent="0.3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7"/>
      <c r="AB31" s="28"/>
      <c r="AC31" s="12"/>
      <c r="AD31" s="12"/>
      <c r="AE31" s="12"/>
    </row>
    <row r="32" spans="1:31" ht="20.25" x14ac:dyDescent="0.3">
      <c r="A32" s="252" t="s">
        <v>22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B32" s="28"/>
      <c r="AC32" s="12"/>
      <c r="AD32" s="12"/>
      <c r="AE32" s="12"/>
    </row>
    <row r="33" spans="1:28" ht="19.5" thickBot="1" x14ac:dyDescent="0.35">
      <c r="A33" s="18"/>
      <c r="B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  <c r="AB33" s="28"/>
    </row>
    <row r="34" spans="1:28" ht="20.25" x14ac:dyDescent="0.3">
      <c r="A34" s="81" t="s">
        <v>5</v>
      </c>
      <c r="B34" s="61">
        <v>300</v>
      </c>
      <c r="C34" s="82">
        <f>[1]ЮГ!$AH7</f>
        <v>70.539999999999992</v>
      </c>
      <c r="D34" s="82">
        <f>[1]ЮГ!$AH8</f>
        <v>87.17</v>
      </c>
      <c r="E34" s="82">
        <f>[1]ЮГ!$AH9</f>
        <v>90.22</v>
      </c>
      <c r="F34" s="82">
        <f>[1]ЮГ!$AH10</f>
        <v>91.240000000000009</v>
      </c>
      <c r="G34" s="82">
        <f>[1]ЮГ!$AH11</f>
        <v>90.649999999999991</v>
      </c>
      <c r="H34" s="82">
        <f>[1]ЮГ!$AH12</f>
        <v>80.38</v>
      </c>
      <c r="I34" s="82">
        <f>[1]ЮГ!$AH13</f>
        <v>73.06</v>
      </c>
      <c r="J34" s="82">
        <f>[1]ЮГ!$AH14</f>
        <v>539.2399999999999</v>
      </c>
      <c r="K34" s="82">
        <f>[1]ЮГ!$AH15</f>
        <v>535</v>
      </c>
      <c r="L34" s="82">
        <f>[1]ЮГ!$AH16</f>
        <v>519.58000000000004</v>
      </c>
      <c r="M34" s="82">
        <f>[1]ЮГ!$AH17</f>
        <v>600.25</v>
      </c>
      <c r="N34" s="82">
        <f>[1]ЮГ!$AH18</f>
        <v>555.26</v>
      </c>
      <c r="O34" s="82">
        <f>[1]ЮГ!$AH19</f>
        <v>644.11000000000013</v>
      </c>
      <c r="P34" s="82">
        <f>[1]ЮГ!$AH20</f>
        <v>534.06000000000006</v>
      </c>
      <c r="Q34" s="82">
        <f>[1]ЮГ!$AH21</f>
        <v>374.53000000000003</v>
      </c>
      <c r="R34" s="82">
        <f>[1]ЮГ!$AH22</f>
        <v>132.62</v>
      </c>
      <c r="S34" s="82">
        <f>[1]ЮГ!$AH23</f>
        <v>128.38</v>
      </c>
      <c r="T34" s="82">
        <f>[1]ЮГ!$AH24</f>
        <v>112.99</v>
      </c>
      <c r="U34" s="82">
        <f>[1]ЮГ!$AH25</f>
        <v>106.84</v>
      </c>
      <c r="V34" s="82">
        <f>[1]ЮГ!$AH26</f>
        <v>95.72</v>
      </c>
      <c r="W34" s="82">
        <f>[1]ЮГ!$AH27</f>
        <v>85.690000000000012</v>
      </c>
      <c r="X34" s="82">
        <f>[1]ЮГ!$AH28</f>
        <v>86.38</v>
      </c>
      <c r="Y34" s="82">
        <f>[1]ЮГ!$AH29</f>
        <v>84.04</v>
      </c>
      <c r="Z34" s="82">
        <f>[1]ЮГ!$AH30</f>
        <v>79.19</v>
      </c>
      <c r="AA34" s="83">
        <f t="shared" ref="AA34:AA48" si="2">SUM(C34:Z34)</f>
        <v>5797.1399999999994</v>
      </c>
      <c r="AB34" s="28"/>
    </row>
    <row r="35" spans="1:28" ht="20.25" x14ac:dyDescent="0.3">
      <c r="A35" s="84" t="s">
        <v>23</v>
      </c>
      <c r="B35" s="63">
        <v>300</v>
      </c>
      <c r="C35" s="85">
        <f>[1]ЮГ!$AK7</f>
        <v>586.20000000000005</v>
      </c>
      <c r="D35" s="85">
        <f>[1]ЮГ!$AK8</f>
        <v>606.96</v>
      </c>
      <c r="E35" s="85">
        <f>[1]ЮГ!$AK9</f>
        <v>576.6</v>
      </c>
      <c r="F35" s="85">
        <f>[1]ЮГ!$AK10</f>
        <v>568.67999999999995</v>
      </c>
      <c r="G35" s="85">
        <f>[1]ЮГ!$AK11</f>
        <v>571.08000000000004</v>
      </c>
      <c r="H35" s="85">
        <f>[1]ЮГ!$AK12</f>
        <v>571.32000000000005</v>
      </c>
      <c r="I35" s="85">
        <f>[1]ЮГ!$AK13</f>
        <v>585.48</v>
      </c>
      <c r="J35" s="85">
        <f>[1]ЮГ!$AK14</f>
        <v>607.44000000000005</v>
      </c>
      <c r="K35" s="85">
        <f>[1]ЮГ!$AK15</f>
        <v>631.79999999999995</v>
      </c>
      <c r="L35" s="85">
        <f>[1]ЮГ!$AK16</f>
        <v>652.44000000000005</v>
      </c>
      <c r="M35" s="85">
        <f>[1]ЮГ!$AK17</f>
        <v>654.96</v>
      </c>
      <c r="N35" s="85">
        <f>[1]ЮГ!$AK18</f>
        <v>670.44</v>
      </c>
      <c r="O35" s="85">
        <f>[1]ЮГ!$AK19</f>
        <v>638.64</v>
      </c>
      <c r="P35" s="85">
        <f>[1]ЮГ!$AK20</f>
        <v>649.91999999999996</v>
      </c>
      <c r="Q35" s="85">
        <f>[1]ЮГ!$AK21</f>
        <v>631.79999999999995</v>
      </c>
      <c r="R35" s="85">
        <f>[1]ЮГ!$AK22</f>
        <v>668.64</v>
      </c>
      <c r="S35" s="85">
        <f>[1]ЮГ!$AK23</f>
        <v>627.84</v>
      </c>
      <c r="T35" s="85">
        <f>[1]ЮГ!$AK24</f>
        <v>527.76</v>
      </c>
      <c r="U35" s="85">
        <f>[1]ЮГ!$AK25</f>
        <v>542.64</v>
      </c>
      <c r="V35" s="85">
        <f>[1]ЮГ!$AK26</f>
        <v>544.08000000000004</v>
      </c>
      <c r="W35" s="85">
        <f>[1]ЮГ!$AK27</f>
        <v>559.56000000000006</v>
      </c>
      <c r="X35" s="85">
        <f>[1]ЮГ!$AK28</f>
        <v>564.84</v>
      </c>
      <c r="Y35" s="85">
        <f>[1]ЮГ!$AK29</f>
        <v>532.20000000000005</v>
      </c>
      <c r="Z35" s="85">
        <f>[1]ЮГ!$AK30</f>
        <v>569.76</v>
      </c>
      <c r="AA35" s="86">
        <f t="shared" si="2"/>
        <v>14341.079999999998</v>
      </c>
      <c r="AB35" s="28"/>
    </row>
    <row r="36" spans="1:28" ht="20.25" x14ac:dyDescent="0.3">
      <c r="A36" s="84" t="s">
        <v>24</v>
      </c>
      <c r="B36" s="63">
        <v>150</v>
      </c>
      <c r="C36" s="64">
        <f>[1]ЮГ!$O7</f>
        <v>134.22739999999999</v>
      </c>
      <c r="D36" s="85">
        <f>[1]ЮГ!$O8</f>
        <v>134.82740000000001</v>
      </c>
      <c r="E36" s="85">
        <f>[1]ЮГ!$O9</f>
        <v>142.44740000000002</v>
      </c>
      <c r="F36" s="85">
        <f>[1]ЮГ!$O10</f>
        <v>159.12739999999999</v>
      </c>
      <c r="G36" s="85">
        <f>[1]ЮГ!$O11</f>
        <v>175.7174</v>
      </c>
      <c r="H36" s="85">
        <f>[1]ЮГ!$O12</f>
        <v>179.40740000000002</v>
      </c>
      <c r="I36" s="85">
        <f>[1]ЮГ!$O13</f>
        <v>169.05740000000003</v>
      </c>
      <c r="J36" s="85">
        <f>[1]ЮГ!$O14</f>
        <v>176.16739999999999</v>
      </c>
      <c r="K36" s="85">
        <f>[1]ЮГ!$O15</f>
        <v>187.7774</v>
      </c>
      <c r="L36" s="85">
        <f>[1]ЮГ!$O16</f>
        <v>207.00740000000002</v>
      </c>
      <c r="M36" s="85">
        <f>[1]ЮГ!$O17</f>
        <v>214.92740000000003</v>
      </c>
      <c r="N36" s="85">
        <f>[1]ЮГ!$O18</f>
        <v>213.30740000000003</v>
      </c>
      <c r="O36" s="85">
        <f>[1]ЮГ!$O19</f>
        <v>202.38740000000001</v>
      </c>
      <c r="P36" s="85">
        <f>[1]ЮГ!$O20</f>
        <v>205.0574</v>
      </c>
      <c r="Q36" s="85">
        <f>[1]ЮГ!$O21</f>
        <v>211.29740000000001</v>
      </c>
      <c r="R36" s="85">
        <f>[1]ЮГ!$O22</f>
        <v>201.66740000000001</v>
      </c>
      <c r="S36" s="85">
        <f>[1]ЮГ!$O23</f>
        <v>192.48740000000001</v>
      </c>
      <c r="T36" s="85">
        <f>[1]ЮГ!$O24</f>
        <v>190.7774</v>
      </c>
      <c r="U36" s="85">
        <f>[1]ЮГ!$O25</f>
        <v>185.13740000000001</v>
      </c>
      <c r="V36" s="85">
        <f>[1]ЮГ!$O26</f>
        <v>179.22740000000002</v>
      </c>
      <c r="W36" s="85">
        <f>[1]ЮГ!$O27</f>
        <v>171.2474</v>
      </c>
      <c r="X36" s="85">
        <f>[1]ЮГ!$O28</f>
        <v>172.17740000000001</v>
      </c>
      <c r="Y36" s="85">
        <f>[1]ЮГ!$O29</f>
        <v>176.94740000000002</v>
      </c>
      <c r="Z36" s="85">
        <f>[1]ЮГ!$O30</f>
        <v>180.72740000000002</v>
      </c>
      <c r="AA36" s="86">
        <f t="shared" si="2"/>
        <v>4363.1376</v>
      </c>
      <c r="AB36" s="28"/>
    </row>
    <row r="37" spans="1:28" ht="20.25" x14ac:dyDescent="0.3">
      <c r="A37" s="84" t="s">
        <v>25</v>
      </c>
      <c r="B37" s="63">
        <v>60</v>
      </c>
      <c r="C37" s="85">
        <f>[1]ЮГ!$D7</f>
        <v>231.80999999999997</v>
      </c>
      <c r="D37" s="85">
        <f>[1]ЮГ!$D8</f>
        <v>228.20999999999998</v>
      </c>
      <c r="E37" s="85">
        <f>[1]ЮГ!$D9</f>
        <v>235.38</v>
      </c>
      <c r="F37" s="85">
        <f>[1]ЮГ!$D10</f>
        <v>234.17999999999998</v>
      </c>
      <c r="G37" s="85">
        <f>[1]ЮГ!$D11</f>
        <v>231.17999999999998</v>
      </c>
      <c r="H37" s="85">
        <f>[1]ЮГ!$D12</f>
        <v>228.20999999999998</v>
      </c>
      <c r="I37" s="85">
        <f>[1]ЮГ!$D13</f>
        <v>229.26</v>
      </c>
      <c r="J37" s="85">
        <f>[1]ЮГ!$D14</f>
        <v>247.47</v>
      </c>
      <c r="K37" s="85">
        <f>[1]ЮГ!$D15</f>
        <v>294.36</v>
      </c>
      <c r="L37" s="85">
        <f>[1]ЮГ!$D16</f>
        <v>306.98999999999995</v>
      </c>
      <c r="M37" s="85">
        <f>[1]ЮГ!$D17</f>
        <v>302.94</v>
      </c>
      <c r="N37" s="85">
        <f>[1]ЮГ!$D18</f>
        <v>306.18</v>
      </c>
      <c r="O37" s="85">
        <f>[1]ЮГ!$D19</f>
        <v>302.78999999999996</v>
      </c>
      <c r="P37" s="85">
        <f>[1]ЮГ!$D20</f>
        <v>295.98</v>
      </c>
      <c r="Q37" s="85">
        <f>[1]ЮГ!$D21</f>
        <v>288.39</v>
      </c>
      <c r="R37" s="85">
        <f>[1]ЮГ!$D22</f>
        <v>322.26</v>
      </c>
      <c r="S37" s="85">
        <f>[1]ЮГ!$D23</f>
        <v>305.52000000000004</v>
      </c>
      <c r="T37" s="85">
        <f>[1]ЮГ!$D24</f>
        <v>269.19</v>
      </c>
      <c r="U37" s="85">
        <f>[1]ЮГ!$D25</f>
        <v>270.60000000000002</v>
      </c>
      <c r="V37" s="85">
        <f>[1]ЮГ!$D26</f>
        <v>252.63</v>
      </c>
      <c r="W37" s="85">
        <f>[1]ЮГ!$D27</f>
        <v>244.11</v>
      </c>
      <c r="X37" s="85">
        <f>[1]ЮГ!$D28</f>
        <v>237.27</v>
      </c>
      <c r="Y37" s="85">
        <f>[1]ЮГ!$D29</f>
        <v>228.36</v>
      </c>
      <c r="Z37" s="85">
        <f>[1]ЮГ!$D30</f>
        <v>231.12</v>
      </c>
      <c r="AA37" s="86">
        <f t="shared" si="2"/>
        <v>6324.3899999999994</v>
      </c>
      <c r="AB37" s="28"/>
    </row>
    <row r="38" spans="1:28" ht="20.25" x14ac:dyDescent="0.3">
      <c r="A38" s="84" t="s">
        <v>26</v>
      </c>
      <c r="B38" s="63">
        <v>400</v>
      </c>
      <c r="C38" s="85">
        <f>[1]ЮГ!$G7</f>
        <v>439.32</v>
      </c>
      <c r="D38" s="85">
        <f>[1]ЮГ!$G8</f>
        <v>443.04</v>
      </c>
      <c r="E38" s="85">
        <f>[1]ЮГ!$G9</f>
        <v>443.88</v>
      </c>
      <c r="F38" s="85">
        <f>[1]ЮГ!$G10</f>
        <v>417.84</v>
      </c>
      <c r="G38" s="85">
        <f>[1]ЮГ!$G11</f>
        <v>396.6</v>
      </c>
      <c r="H38" s="85">
        <f>[1]ЮГ!$G12</f>
        <v>378.24</v>
      </c>
      <c r="I38" s="85">
        <f>[1]ЮГ!$G13</f>
        <v>387.24</v>
      </c>
      <c r="J38" s="85">
        <f>[1]ЮГ!$G14</f>
        <v>555.84</v>
      </c>
      <c r="K38" s="85">
        <f>[1]ЮГ!$G15</f>
        <v>556.20000000000005</v>
      </c>
      <c r="L38" s="85">
        <f>[1]ЮГ!$G16</f>
        <v>577.44000000000005</v>
      </c>
      <c r="M38" s="85">
        <f>[1]ЮГ!$G17</f>
        <v>584.28</v>
      </c>
      <c r="N38" s="85">
        <f>[1]ЮГ!$G18</f>
        <v>601.91999999999996</v>
      </c>
      <c r="O38" s="85">
        <f>[1]ЮГ!$G19</f>
        <v>605.88</v>
      </c>
      <c r="P38" s="85">
        <f>[1]ЮГ!$G20</f>
        <v>619.20000000000005</v>
      </c>
      <c r="Q38" s="85">
        <f>[1]ЮГ!$G21</f>
        <v>585.72</v>
      </c>
      <c r="R38" s="85">
        <f>[1]ЮГ!$G22</f>
        <v>588.72</v>
      </c>
      <c r="S38" s="85">
        <f>[1]ЮГ!$G23</f>
        <v>566.28</v>
      </c>
      <c r="T38" s="85">
        <f>[1]ЮГ!$G24</f>
        <v>590.16</v>
      </c>
      <c r="U38" s="85">
        <f>[1]ЮГ!$G25</f>
        <v>563.64</v>
      </c>
      <c r="V38" s="85">
        <f>[1]ЮГ!$G26</f>
        <v>544.79999999999995</v>
      </c>
      <c r="W38" s="85">
        <f>[1]ЮГ!$G27</f>
        <v>500.04</v>
      </c>
      <c r="X38" s="85">
        <f>[1]ЮГ!$G28</f>
        <v>470.22</v>
      </c>
      <c r="Y38" s="85">
        <f>[1]ЮГ!$G29</f>
        <v>436.68</v>
      </c>
      <c r="Z38" s="85">
        <f>[1]ЮГ!$G30</f>
        <v>483.72</v>
      </c>
      <c r="AA38" s="86">
        <f t="shared" si="2"/>
        <v>12336.899999999998</v>
      </c>
      <c r="AB38" s="28"/>
    </row>
    <row r="39" spans="1:28" ht="20.25" x14ac:dyDescent="0.3">
      <c r="A39" s="84" t="s">
        <v>27</v>
      </c>
      <c r="B39" s="63">
        <v>200</v>
      </c>
      <c r="C39" s="85">
        <f>[1]ЮГ!$E43</f>
        <v>220.00000000000171</v>
      </c>
      <c r="D39" s="85">
        <f>[1]ЮГ!$E44</f>
        <v>219.99999999999886</v>
      </c>
      <c r="E39" s="85">
        <f>[1]ЮГ!$E45</f>
        <v>219.99999999999886</v>
      </c>
      <c r="F39" s="85">
        <f>[1]ЮГ!$E46</f>
        <v>220.00000000000171</v>
      </c>
      <c r="G39" s="85">
        <f>[1]ЮГ!$E47</f>
        <v>219.99999999999886</v>
      </c>
      <c r="H39" s="85">
        <f>[1]ЮГ!$E48</f>
        <v>220.00000000000171</v>
      </c>
      <c r="I39" s="85">
        <f>[1]ЮГ!$E49</f>
        <v>219.99999999999886</v>
      </c>
      <c r="J39" s="85">
        <f>[1]ЮГ!$E50</f>
        <v>200</v>
      </c>
      <c r="K39" s="85">
        <f>[1]ЮГ!$E51</f>
        <v>280.00000000000114</v>
      </c>
      <c r="L39" s="85">
        <f>[1]ЮГ!$E52</f>
        <v>259.99999999999943</v>
      </c>
      <c r="M39" s="85">
        <f>[1]ЮГ!$E53</f>
        <v>279.99999999999829</v>
      </c>
      <c r="N39" s="85">
        <f>[1]ЮГ!$E54</f>
        <v>260.00000000000227</v>
      </c>
      <c r="O39" s="85">
        <f>[1]ЮГ!$E55</f>
        <v>219.99999999999886</v>
      </c>
      <c r="P39" s="85">
        <f>[1]ЮГ!$E56</f>
        <v>240.00000000000057</v>
      </c>
      <c r="Q39" s="85">
        <f>[1]ЮГ!$E57</f>
        <v>300</v>
      </c>
      <c r="R39" s="85">
        <f>[1]ЮГ!$E58</f>
        <v>279.99999999999829</v>
      </c>
      <c r="S39" s="85">
        <f>[1]ЮГ!$E59</f>
        <v>280.00000000000114</v>
      </c>
      <c r="T39" s="85">
        <f>[1]ЮГ!$E60</f>
        <v>259.99999999999943</v>
      </c>
      <c r="U39" s="85">
        <f>[1]ЮГ!$E61</f>
        <v>220.00000000000171</v>
      </c>
      <c r="V39" s="85">
        <f>[1]ЮГ!$E62</f>
        <v>219.99999999999886</v>
      </c>
      <c r="W39" s="85">
        <f>[1]ЮГ!$E63</f>
        <v>219.99999999999886</v>
      </c>
      <c r="X39" s="85">
        <f>[1]ЮГ!$E64</f>
        <v>220.00000000000171</v>
      </c>
      <c r="Y39" s="85">
        <f>[1]ЮГ!$E65</f>
        <v>219.99999999999886</v>
      </c>
      <c r="Z39" s="85">
        <f>[1]ЮГ!$E66</f>
        <v>220.00000000000171</v>
      </c>
      <c r="AA39" s="86">
        <f t="shared" si="2"/>
        <v>5720.0000000000027</v>
      </c>
      <c r="AB39" s="28"/>
    </row>
    <row r="40" spans="1:28" ht="20.25" x14ac:dyDescent="0.3">
      <c r="A40" s="84" t="s">
        <v>28</v>
      </c>
      <c r="B40" s="63">
        <v>30</v>
      </c>
      <c r="C40" s="85">
        <f>[1]ЮГ!$T7</f>
        <v>22.68</v>
      </c>
      <c r="D40" s="85">
        <f>[1]ЮГ!$T8</f>
        <v>18.239999999999998</v>
      </c>
      <c r="E40" s="85">
        <f>[1]ЮГ!$T9</f>
        <v>18.239999999999998</v>
      </c>
      <c r="F40" s="85">
        <f>[1]ЮГ!$T10</f>
        <v>18.72</v>
      </c>
      <c r="G40" s="85">
        <f>[1]ЮГ!$T11</f>
        <v>17.64</v>
      </c>
      <c r="H40" s="85">
        <f>[1]ЮГ!$T12</f>
        <v>16.079999999999998</v>
      </c>
      <c r="I40" s="85">
        <f>[1]ЮГ!$T13</f>
        <v>15.96</v>
      </c>
      <c r="J40" s="85">
        <f>[1]ЮГ!$T14</f>
        <v>20.52</v>
      </c>
      <c r="K40" s="85">
        <f>[1]ЮГ!$T15</f>
        <v>21.48</v>
      </c>
      <c r="L40" s="85">
        <f>[1]ЮГ!$T16</f>
        <v>42.36</v>
      </c>
      <c r="M40" s="85">
        <f>[1]ЮГ!$T17</f>
        <v>57.72</v>
      </c>
      <c r="N40" s="85">
        <f>[1]ЮГ!$T18</f>
        <v>70.92</v>
      </c>
      <c r="O40" s="85">
        <f>[1]ЮГ!$T19</f>
        <v>58.68</v>
      </c>
      <c r="P40" s="85">
        <f>[1]ЮГ!$T20</f>
        <v>69.599999999999994</v>
      </c>
      <c r="Q40" s="85">
        <f>[1]ЮГ!$T21</f>
        <v>69.48</v>
      </c>
      <c r="R40" s="85">
        <f>[1]ЮГ!$T22</f>
        <v>72.36</v>
      </c>
      <c r="S40" s="85">
        <f>[1]ЮГ!$T23</f>
        <v>70.8</v>
      </c>
      <c r="T40" s="85">
        <f>[1]ЮГ!$T24</f>
        <v>64.319999999999993</v>
      </c>
      <c r="U40" s="85">
        <f>[1]ЮГ!$T25</f>
        <v>63.84</v>
      </c>
      <c r="V40" s="85">
        <f>[1]ЮГ!$T26</f>
        <v>50.04</v>
      </c>
      <c r="W40" s="85">
        <f>[1]ЮГ!$T27</f>
        <v>46.8</v>
      </c>
      <c r="X40" s="85">
        <f>[1]ЮГ!$T28</f>
        <v>45.84</v>
      </c>
      <c r="Y40" s="85">
        <f>[1]ЮГ!$T29</f>
        <v>45</v>
      </c>
      <c r="Z40" s="85">
        <f>[1]ЮГ!$T30</f>
        <v>48.48</v>
      </c>
      <c r="AA40" s="86">
        <f t="shared" ref="AA40:AA46" si="3">SUM(C40:Z40)</f>
        <v>1045.8</v>
      </c>
      <c r="AB40" s="28"/>
    </row>
    <row r="41" spans="1:28" ht="20.25" x14ac:dyDescent="0.3">
      <c r="A41" s="84" t="s">
        <v>29</v>
      </c>
      <c r="B41" s="86">
        <v>25</v>
      </c>
      <c r="C41" s="85">
        <f>[1]ЮГ!G78</f>
        <v>145.12</v>
      </c>
      <c r="D41" s="85">
        <f>[1]ЮГ!$G79</f>
        <v>147.07</v>
      </c>
      <c r="E41" s="85">
        <f>[1]ЮГ!$G80</f>
        <v>144.52000000000001</v>
      </c>
      <c r="F41" s="85">
        <f>[1]ЮГ!$G81</f>
        <v>143.31</v>
      </c>
      <c r="G41" s="85">
        <f>[1]ЮГ!$G82</f>
        <v>151.41999999999999</v>
      </c>
      <c r="H41" s="85">
        <f>[1]ЮГ!$G83</f>
        <v>149.96</v>
      </c>
      <c r="I41" s="85">
        <f>[1]ЮГ!$G84</f>
        <v>145.80000000000001</v>
      </c>
      <c r="J41" s="85">
        <f>[1]ЮГ!$G85</f>
        <v>182.61</v>
      </c>
      <c r="K41" s="85">
        <f>[1]ЮГ!$G86</f>
        <v>196.80999999999997</v>
      </c>
      <c r="L41" s="85">
        <f>[1]ЮГ!$G87</f>
        <v>219.21</v>
      </c>
      <c r="M41" s="85">
        <f>[1]ЮГ!$G88</f>
        <v>221.49</v>
      </c>
      <c r="N41" s="85">
        <f>[1]ЮГ!$G89</f>
        <v>257.58000000000004</v>
      </c>
      <c r="O41" s="85">
        <f>[1]ЮГ!$G90</f>
        <v>199.26</v>
      </c>
      <c r="P41" s="85">
        <f>[1]ЮГ!$G91</f>
        <v>205.07999999999998</v>
      </c>
      <c r="Q41" s="85">
        <f>[1]ЮГ!$G92</f>
        <v>194.83999999999997</v>
      </c>
      <c r="R41" s="85">
        <f>[1]ЮГ!$G93</f>
        <v>189.45</v>
      </c>
      <c r="S41" s="85">
        <f>[1]ЮГ!$G94</f>
        <v>172.4</v>
      </c>
      <c r="T41" s="85">
        <f>[1]ЮГ!$G95</f>
        <v>167.63</v>
      </c>
      <c r="U41" s="85">
        <f>[1]ЮГ!$G96</f>
        <v>164.83</v>
      </c>
      <c r="V41" s="85">
        <f>[1]ЮГ!$G97</f>
        <v>154.16999999999999</v>
      </c>
      <c r="W41" s="85">
        <f>[1]ЮГ!$G98</f>
        <v>149.69</v>
      </c>
      <c r="X41" s="85">
        <f>[1]ЮГ!$G99</f>
        <v>149.39999999999998</v>
      </c>
      <c r="Y41" s="85">
        <f>[1]ЮГ!$G100</f>
        <v>149.72999999999999</v>
      </c>
      <c r="Z41" s="85">
        <f>[1]ЮГ!$G79</f>
        <v>147.07</v>
      </c>
      <c r="AA41" s="86">
        <f t="shared" si="3"/>
        <v>4148.45</v>
      </c>
      <c r="AB41" s="28"/>
    </row>
    <row r="42" spans="1:28" ht="20.25" x14ac:dyDescent="0.3">
      <c r="A42" s="84" t="s">
        <v>30</v>
      </c>
      <c r="B42" s="87">
        <v>10</v>
      </c>
      <c r="C42" s="85">
        <f>'[1]ТП-174'!$B7</f>
        <v>11.24</v>
      </c>
      <c r="D42" s="85">
        <f>'[1]ТП-174'!$B8</f>
        <v>12.82</v>
      </c>
      <c r="E42" s="85">
        <f>'[1]ТП-174'!$B9</f>
        <v>13.06</v>
      </c>
      <c r="F42" s="85">
        <f>'[1]ТП-174'!$B10</f>
        <v>11.5</v>
      </c>
      <c r="G42" s="85">
        <f>'[1]ТП-174'!$B11</f>
        <v>11.4</v>
      </c>
      <c r="H42" s="85">
        <f>'[1]ТП-174'!$B12</f>
        <v>10.62</v>
      </c>
      <c r="I42" s="85">
        <f>'[1]ТП-174'!$B13</f>
        <v>11.42</v>
      </c>
      <c r="J42" s="85">
        <f>'[1]ТП-174'!$B14</f>
        <v>11.56</v>
      </c>
      <c r="K42" s="85">
        <f>'[1]ТП-174'!$B15</f>
        <v>11.76</v>
      </c>
      <c r="L42" s="85">
        <f>'[1]ТП-174'!$B16</f>
        <v>10.52</v>
      </c>
      <c r="M42" s="85">
        <f>'[1]ТП-174'!$B17</f>
        <v>12.66</v>
      </c>
      <c r="N42" s="85">
        <f>'[1]ТП-174'!$B18</f>
        <v>12.96</v>
      </c>
      <c r="O42" s="85">
        <f>'[1]ТП-174'!$B19</f>
        <v>14.1</v>
      </c>
      <c r="P42" s="85">
        <f>'[1]ТП-174'!$B20</f>
        <v>16.84</v>
      </c>
      <c r="Q42" s="85">
        <f>'[1]ТП-174'!$B21</f>
        <v>20.88</v>
      </c>
      <c r="R42" s="85">
        <f>'[1]ТП-174'!$B22</f>
        <v>21.46</v>
      </c>
      <c r="S42" s="85">
        <f>'[1]ТП-174'!$B23</f>
        <v>19.54</v>
      </c>
      <c r="T42" s="85">
        <f>'[1]ТП-174'!$B24</f>
        <v>18.579999999999998</v>
      </c>
      <c r="U42" s="85">
        <f>'[1]ТП-174'!$B25</f>
        <v>17.22</v>
      </c>
      <c r="V42" s="85">
        <f>'[1]ТП-174'!$B26</f>
        <v>19.739999999999998</v>
      </c>
      <c r="W42" s="85">
        <f>'[1]ТП-174'!$B27</f>
        <v>17.64</v>
      </c>
      <c r="X42" s="85">
        <f>'[1]ТП-174'!$B28</f>
        <v>15.98</v>
      </c>
      <c r="Y42" s="85">
        <f>'[1]ТП-174'!$B29</f>
        <v>15.04</v>
      </c>
      <c r="Z42" s="85">
        <f>'[1]ТП-174'!$B30</f>
        <v>11.72</v>
      </c>
      <c r="AA42" s="86">
        <f t="shared" si="3"/>
        <v>350.26000000000005</v>
      </c>
      <c r="AB42" s="28"/>
    </row>
    <row r="43" spans="1:28" ht="20.25" x14ac:dyDescent="0.3">
      <c r="A43" s="84" t="s">
        <v>31</v>
      </c>
      <c r="B43" s="87">
        <v>20</v>
      </c>
      <c r="C43" s="85">
        <f>'[1]ТП-174'!$L7</f>
        <v>18.28</v>
      </c>
      <c r="D43" s="85">
        <f>'[1]ТП-174'!$L8</f>
        <v>18.28</v>
      </c>
      <c r="E43" s="85">
        <f>'[1]ТП-174'!$L9</f>
        <v>18.28</v>
      </c>
      <c r="F43" s="85">
        <f>'[1]ТП-174'!$L10</f>
        <v>18.28</v>
      </c>
      <c r="G43" s="85">
        <f>'[1]ТП-174'!$L11</f>
        <v>18.28</v>
      </c>
      <c r="H43" s="85">
        <f>'[1]ТП-174'!$L12</f>
        <v>18.28</v>
      </c>
      <c r="I43" s="85">
        <f>'[1]ТП-174'!$L13</f>
        <v>18.28</v>
      </c>
      <c r="J43" s="85">
        <f>'[1]ТП-174'!$L14</f>
        <v>18.28</v>
      </c>
      <c r="K43" s="85">
        <f>'[1]ТП-174'!$L15</f>
        <v>18.28</v>
      </c>
      <c r="L43" s="85">
        <f>'[1]ТП-174'!$L16</f>
        <v>18.28</v>
      </c>
      <c r="M43" s="85">
        <f>'[1]ТП-174'!$L17</f>
        <v>18.28</v>
      </c>
      <c r="N43" s="85">
        <f>'[1]ТП-174'!$L18</f>
        <v>18.28</v>
      </c>
      <c r="O43" s="85">
        <f>'[1]ТП-174'!$L19</f>
        <v>18.28</v>
      </c>
      <c r="P43" s="85">
        <f>'[1]ТП-174'!$L20</f>
        <v>18.28</v>
      </c>
      <c r="Q43" s="85">
        <f>'[1]ТП-174'!$L21</f>
        <v>18.28</v>
      </c>
      <c r="R43" s="85">
        <f>'[1]ТП-174'!$L22</f>
        <v>18.28</v>
      </c>
      <c r="S43" s="85">
        <f>'[1]ТП-174'!$L23</f>
        <v>18.28</v>
      </c>
      <c r="T43" s="85">
        <f>'[1]ТП-174'!$L24</f>
        <v>18.28</v>
      </c>
      <c r="U43" s="85">
        <f>'[1]ТП-174'!$L25</f>
        <v>18.28</v>
      </c>
      <c r="V43" s="85">
        <f>'[1]ТП-174'!$L26</f>
        <v>18.28</v>
      </c>
      <c r="W43" s="85">
        <f>'[1]ТП-174'!$L27</f>
        <v>18.28</v>
      </c>
      <c r="X43" s="85">
        <f>'[1]ТП-174'!$L28</f>
        <v>18.28</v>
      </c>
      <c r="Y43" s="85">
        <f>'[1]ТП-174'!$L29</f>
        <v>18.28</v>
      </c>
      <c r="Z43" s="85">
        <f>'[1]ТП-174'!$L30</f>
        <v>18.28</v>
      </c>
      <c r="AA43" s="86">
        <f t="shared" si="3"/>
        <v>438.7199999999998</v>
      </c>
      <c r="AB43" s="28"/>
    </row>
    <row r="44" spans="1:28" ht="20.25" x14ac:dyDescent="0.3">
      <c r="A44" s="84" t="s">
        <v>32</v>
      </c>
      <c r="B44" s="87">
        <v>10</v>
      </c>
      <c r="C44" s="85">
        <f>'[1]ТП-174'!$G7</f>
        <v>24.099999999999998</v>
      </c>
      <c r="D44" s="85">
        <f>'[1]ТП-174'!$G8</f>
        <v>24.16</v>
      </c>
      <c r="E44" s="85">
        <f>'[1]ТП-174'!$G9</f>
        <v>24.2</v>
      </c>
      <c r="F44" s="85">
        <f>'[1]ТП-174'!$G10</f>
        <v>42.36</v>
      </c>
      <c r="G44" s="85">
        <f>'[1]ТП-174'!$G11</f>
        <v>42.06</v>
      </c>
      <c r="H44" s="85">
        <f>'[1]ТП-174'!$G12</f>
        <v>41.819999999999993</v>
      </c>
      <c r="I44" s="85">
        <f>'[1]ТП-174'!$G13</f>
        <v>41.58</v>
      </c>
      <c r="J44" s="85">
        <f>'[1]ТП-174'!$G14</f>
        <v>41.42</v>
      </c>
      <c r="K44" s="85">
        <f>'[1]ТП-174'!$G15</f>
        <v>42.239999999999995</v>
      </c>
      <c r="L44" s="85">
        <f>'[1]ТП-174'!$G16</f>
        <v>42.32</v>
      </c>
      <c r="M44" s="85">
        <f>'[1]ТП-174'!$G17</f>
        <v>44.06</v>
      </c>
      <c r="N44" s="85">
        <f>'[1]ТП-174'!$G18</f>
        <v>44.2</v>
      </c>
      <c r="O44" s="85">
        <f>'[1]ТП-174'!$G19</f>
        <v>44.4</v>
      </c>
      <c r="P44" s="85">
        <f>'[1]ТП-174'!$G20</f>
        <v>44.26</v>
      </c>
      <c r="Q44" s="85">
        <f>'[1]ТП-174'!$G21</f>
        <v>44.980000000000004</v>
      </c>
      <c r="R44" s="85">
        <f>'[1]ТП-174'!$G22</f>
        <v>40.72</v>
      </c>
      <c r="S44" s="85">
        <f>'[1]ТП-174'!$G23</f>
        <v>36.839999999999996</v>
      </c>
      <c r="T44" s="85">
        <f>'[1]ТП-174'!$G24</f>
        <v>35</v>
      </c>
      <c r="U44" s="85">
        <f>'[1]ТП-174'!$G25</f>
        <v>20.52</v>
      </c>
      <c r="V44" s="85">
        <f>'[1]ТП-174'!$G26</f>
        <v>20.7</v>
      </c>
      <c r="W44" s="85">
        <f>'[1]ТП-174'!$G27</f>
        <v>21.14</v>
      </c>
      <c r="X44" s="85">
        <f>'[1]ТП-174'!$G28</f>
        <v>21.18</v>
      </c>
      <c r="Y44" s="85">
        <f>'[1]ТП-174'!$G29</f>
        <v>22.439999999999998</v>
      </c>
      <c r="Z44" s="85">
        <f>'[1]ТП-174'!$G30</f>
        <v>22.46</v>
      </c>
      <c r="AA44" s="86">
        <f t="shared" si="3"/>
        <v>829.16000000000008</v>
      </c>
      <c r="AB44" s="28"/>
    </row>
    <row r="45" spans="1:28" ht="20.25" x14ac:dyDescent="0.3">
      <c r="A45" s="84" t="s">
        <v>33</v>
      </c>
      <c r="B45" s="87">
        <v>10</v>
      </c>
      <c r="C45" s="85">
        <f>'[1]ТП-174'!$J7</f>
        <v>42.9</v>
      </c>
      <c r="D45" s="85">
        <f>'[1]ТП-174'!$J8</f>
        <v>62.16</v>
      </c>
      <c r="E45" s="85">
        <f>'[1]ТП-174'!$J9</f>
        <v>47.4</v>
      </c>
      <c r="F45" s="85">
        <f>'[1]ТП-174'!$J10</f>
        <v>37.200000000000003</v>
      </c>
      <c r="G45" s="85">
        <f>'[1]ТП-174'!$J11</f>
        <v>28.53</v>
      </c>
      <c r="H45" s="85">
        <f>'[1]ТП-174'!$J12</f>
        <v>46.29</v>
      </c>
      <c r="I45" s="85">
        <f>'[1]ТП-174'!$J13</f>
        <v>43.05</v>
      </c>
      <c r="J45" s="85">
        <f>'[1]ТП-174'!$J14</f>
        <v>69.84</v>
      </c>
      <c r="K45" s="85">
        <f>'[1]ТП-174'!$J15</f>
        <v>65.28</v>
      </c>
      <c r="L45" s="85">
        <f>'[1]ТП-174'!$J16</f>
        <v>36.36</v>
      </c>
      <c r="M45" s="85">
        <f>'[1]ТП-174'!$J17</f>
        <v>65.52</v>
      </c>
      <c r="N45" s="85">
        <f>'[1]ТП-174'!$J18</f>
        <v>86.97</v>
      </c>
      <c r="O45" s="85">
        <f>'[1]ТП-174'!$J19</f>
        <v>52.77</v>
      </c>
      <c r="P45" s="85">
        <f>'[1]ТП-174'!$J20</f>
        <v>10.35</v>
      </c>
      <c r="Q45" s="85">
        <f>'[1]ТП-174'!$J21</f>
        <v>47.19</v>
      </c>
      <c r="R45" s="85">
        <f>'[1]ТП-174'!$J22</f>
        <v>56.04</v>
      </c>
      <c r="S45" s="85">
        <f>'[1]ТП-174'!$J23</f>
        <v>35.67</v>
      </c>
      <c r="T45" s="85">
        <f>'[1]ТП-174'!$J24</f>
        <v>36.06</v>
      </c>
      <c r="U45" s="85">
        <f>'[1]ТП-174'!$J25</f>
        <v>42.84</v>
      </c>
      <c r="V45" s="85">
        <f>'[1]ТП-174'!$J26</f>
        <v>51.69</v>
      </c>
      <c r="W45" s="85">
        <f>'[1]ТП-174'!$J27</f>
        <v>22.56</v>
      </c>
      <c r="X45" s="85">
        <f>'[1]ТП-174'!$J28</f>
        <v>43.89</v>
      </c>
      <c r="Y45" s="85">
        <f>'[1]ТП-174'!$J29</f>
        <v>33.99</v>
      </c>
      <c r="Z45" s="85">
        <f>'[1]ТП-174'!$J30</f>
        <v>7.5</v>
      </c>
      <c r="AA45" s="86">
        <f t="shared" si="3"/>
        <v>1072.05</v>
      </c>
      <c r="AB45" s="28"/>
    </row>
    <row r="46" spans="1:28" ht="20.25" x14ac:dyDescent="0.3">
      <c r="A46" s="84" t="s">
        <v>34</v>
      </c>
      <c r="B46" s="87">
        <v>20</v>
      </c>
      <c r="C46" s="85">
        <f>[1]ЮГ!$G78</f>
        <v>145.12</v>
      </c>
      <c r="D46" s="85">
        <f>[1]ЮГ!$G79</f>
        <v>147.07</v>
      </c>
      <c r="E46" s="85">
        <f>[1]ЮГ!$G80</f>
        <v>144.52000000000001</v>
      </c>
      <c r="F46" s="85">
        <f>[1]ЮГ!$G81</f>
        <v>143.31</v>
      </c>
      <c r="G46" s="85">
        <f>[1]ЮГ!$G82</f>
        <v>151.41999999999999</v>
      </c>
      <c r="H46" s="85">
        <f>[1]ЮГ!$G83</f>
        <v>149.96</v>
      </c>
      <c r="I46" s="85">
        <f>[1]ЮГ!$G84</f>
        <v>145.80000000000001</v>
      </c>
      <c r="J46" s="85">
        <f>[1]ЮГ!$G85</f>
        <v>182.61</v>
      </c>
      <c r="K46" s="85">
        <f>[1]ЮГ!$G86</f>
        <v>196.80999999999997</v>
      </c>
      <c r="L46" s="85">
        <f>[1]ЮГ!$G87</f>
        <v>219.21</v>
      </c>
      <c r="M46" s="85">
        <f>[1]ЮГ!$G88</f>
        <v>221.49</v>
      </c>
      <c r="N46" s="85">
        <f>[1]ЮГ!$G89</f>
        <v>257.58000000000004</v>
      </c>
      <c r="O46" s="85">
        <f>[1]ЮГ!$G90</f>
        <v>199.26</v>
      </c>
      <c r="P46" s="85">
        <f>[1]ЮГ!$G91</f>
        <v>205.07999999999998</v>
      </c>
      <c r="Q46" s="85">
        <f>[1]ЮГ!$G92</f>
        <v>194.83999999999997</v>
      </c>
      <c r="R46" s="85">
        <f>[1]ЮГ!$G93</f>
        <v>189.45</v>
      </c>
      <c r="S46" s="85">
        <f>[1]ЮГ!$G94</f>
        <v>172.4</v>
      </c>
      <c r="T46" s="85">
        <f>[1]ЮГ!$G95</f>
        <v>167.63</v>
      </c>
      <c r="U46" s="85">
        <f>[1]ЮГ!$G96</f>
        <v>164.83</v>
      </c>
      <c r="V46" s="85">
        <f>[1]ЮГ!$G97</f>
        <v>154.16999999999999</v>
      </c>
      <c r="W46" s="85">
        <f>[1]ЮГ!$G98</f>
        <v>149.69</v>
      </c>
      <c r="X46" s="85">
        <f>[1]ЮГ!$G99</f>
        <v>149.39999999999998</v>
      </c>
      <c r="Y46" s="85">
        <f>[1]ЮГ!$G100</f>
        <v>149.72999999999999</v>
      </c>
      <c r="Z46" s="85">
        <f>[1]ЮГ!$G101</f>
        <v>146.61000000000001</v>
      </c>
      <c r="AA46" s="86">
        <f t="shared" si="3"/>
        <v>4147.99</v>
      </c>
      <c r="AB46" s="28"/>
    </row>
    <row r="47" spans="1:28" ht="20.25" x14ac:dyDescent="0.3">
      <c r="A47" s="84"/>
      <c r="B47" s="63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  <c r="AB47" s="28"/>
    </row>
    <row r="48" spans="1:28" ht="20.25" x14ac:dyDescent="0.3">
      <c r="A48" s="84" t="s">
        <v>20</v>
      </c>
      <c r="B48" s="63">
        <v>1134</v>
      </c>
      <c r="C48" s="88">
        <f>'[1]Порт '!$AC46</f>
        <v>0</v>
      </c>
      <c r="D48" s="88">
        <f>'[1]Порт '!$AC47</f>
        <v>1323.1299999999999</v>
      </c>
      <c r="E48" s="88">
        <f>'[1]Порт '!$AC48</f>
        <v>1283.04</v>
      </c>
      <c r="F48" s="88">
        <f>'[1]Порт '!$AC49</f>
        <v>1250.5600000000002</v>
      </c>
      <c r="G48" s="88">
        <f>'[1]Порт '!$AC50</f>
        <v>1258.42</v>
      </c>
      <c r="H48" s="88">
        <f>'[1]Порт '!$AC51</f>
        <v>1265.26</v>
      </c>
      <c r="I48" s="88">
        <f>'[1]Порт '!$AC52</f>
        <v>1276.45</v>
      </c>
      <c r="J48" s="88">
        <f>'[1]Порт '!$AC53</f>
        <v>1608.65</v>
      </c>
      <c r="K48" s="88">
        <f>'[1]Порт '!$AC54</f>
        <v>1882.6100000000001</v>
      </c>
      <c r="L48" s="88">
        <f>'[1]Порт '!$AC55</f>
        <v>1446.02</v>
      </c>
      <c r="M48" s="88">
        <f>'[1]Порт '!$AC56</f>
        <v>1452.8999999999999</v>
      </c>
      <c r="N48" s="88">
        <f>'[1]Порт '!$AC57</f>
        <v>1437.67</v>
      </c>
      <c r="O48" s="88">
        <f>'[1]Порт '!$AC58</f>
        <v>1474.96</v>
      </c>
      <c r="P48" s="88">
        <f>'[1]Порт '!$AC59</f>
        <v>1398.67</v>
      </c>
      <c r="Q48" s="88">
        <f>'[1]Порт '!$AC60</f>
        <v>1494.1200000000003</v>
      </c>
      <c r="R48" s="88">
        <f>'[1]Порт '!$AC61</f>
        <v>1434.4299999999998</v>
      </c>
      <c r="S48" s="88">
        <f>'[1]Порт '!$AC62</f>
        <v>1465.63</v>
      </c>
      <c r="T48" s="88">
        <f>'[1]Порт '!$AC63</f>
        <v>1534.6849999999999</v>
      </c>
      <c r="U48" s="88">
        <f>'[1]Порт '!$AC64</f>
        <v>1512.56</v>
      </c>
      <c r="V48" s="88">
        <f>'[1]Порт '!$AC65</f>
        <v>1473.0900000000001</v>
      </c>
      <c r="W48" s="88">
        <f>'[1]Порт '!$AC66</f>
        <v>1425.1999999999998</v>
      </c>
      <c r="X48" s="88">
        <f>'[1]Порт '!$AC67</f>
        <v>1424.7</v>
      </c>
      <c r="Y48" s="88">
        <f>'[1]Порт '!$AC68</f>
        <v>1417.8400000000001</v>
      </c>
      <c r="Z48" s="88">
        <f>'[1]Порт '!$AC69</f>
        <v>1437.8399999999995</v>
      </c>
      <c r="AA48" s="86">
        <f t="shared" si="2"/>
        <v>32978.435000000005</v>
      </c>
      <c r="AB48" s="28"/>
    </row>
    <row r="49" spans="1:39" ht="18.75" x14ac:dyDescent="0.3">
      <c r="A49" s="89"/>
      <c r="B49" s="89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6"/>
      <c r="AB49" s="28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19.5" thickBot="1" x14ac:dyDescent="0.35">
      <c r="A50" s="90"/>
      <c r="B50" s="91"/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4"/>
      <c r="W50" s="93"/>
      <c r="X50" s="93"/>
      <c r="Y50" s="93"/>
      <c r="Z50" s="94"/>
      <c r="AA50" s="95"/>
      <c r="AB50" s="28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" thickBot="1" x14ac:dyDescent="0.35">
      <c r="A51" s="96"/>
      <c r="B51" s="97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0"/>
      <c r="W51" s="101"/>
      <c r="X51" s="101"/>
      <c r="Y51" s="101"/>
      <c r="Z51" s="102"/>
      <c r="AA51" s="103"/>
      <c r="AB51" s="28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1" thickBot="1" x14ac:dyDescent="0.35">
      <c r="A52" s="96" t="s">
        <v>35</v>
      </c>
      <c r="B52" s="104">
        <f>SUM(B34:B51)</f>
        <v>2669</v>
      </c>
      <c r="C52" s="105">
        <f>SUM(C34:C51)</f>
        <v>2091.5374000000015</v>
      </c>
      <c r="D52" s="106">
        <f t="shared" ref="D52:Z52" si="4">SUM(D34:D51)</f>
        <v>3473.1373999999987</v>
      </c>
      <c r="E52" s="106">
        <f t="shared" si="4"/>
        <v>3401.7873999999988</v>
      </c>
      <c r="F52" s="106">
        <f t="shared" si="4"/>
        <v>3356.3074000000015</v>
      </c>
      <c r="G52" s="106">
        <f t="shared" si="4"/>
        <v>3364.3973999999994</v>
      </c>
      <c r="H52" s="106">
        <f t="shared" si="4"/>
        <v>3355.8274000000019</v>
      </c>
      <c r="I52" s="106">
        <f t="shared" si="4"/>
        <v>3362.4373999999989</v>
      </c>
      <c r="J52" s="106">
        <f t="shared" si="4"/>
        <v>4461.6474000000007</v>
      </c>
      <c r="K52" s="106">
        <f t="shared" si="4"/>
        <v>4920.407400000001</v>
      </c>
      <c r="L52" s="106">
        <f t="shared" si="4"/>
        <v>4557.7374</v>
      </c>
      <c r="M52" s="106">
        <f t="shared" si="4"/>
        <v>4731.4773999999979</v>
      </c>
      <c r="N52" s="106">
        <f t="shared" si="4"/>
        <v>4793.2674000000025</v>
      </c>
      <c r="O52" s="106">
        <f t="shared" si="4"/>
        <v>4675.5173999999988</v>
      </c>
      <c r="P52" s="106">
        <f t="shared" si="4"/>
        <v>4512.3774000000012</v>
      </c>
      <c r="Q52" s="106">
        <f t="shared" si="4"/>
        <v>4476.3474000000006</v>
      </c>
      <c r="R52" s="106">
        <f t="shared" si="4"/>
        <v>4216.0973999999978</v>
      </c>
      <c r="S52" s="106">
        <f t="shared" si="4"/>
        <v>4092.0674000000022</v>
      </c>
      <c r="T52" s="106">
        <f t="shared" si="4"/>
        <v>3993.0623999999993</v>
      </c>
      <c r="U52" s="106">
        <f t="shared" si="4"/>
        <v>3893.7774000000018</v>
      </c>
      <c r="V52" s="106">
        <f t="shared" si="4"/>
        <v>3778.337399999999</v>
      </c>
      <c r="W52" s="107">
        <f t="shared" si="4"/>
        <v>3631.6473999999989</v>
      </c>
      <c r="X52" s="107">
        <f t="shared" si="4"/>
        <v>3619.5574000000015</v>
      </c>
      <c r="Y52" s="107">
        <f t="shared" si="4"/>
        <v>3530.277399999999</v>
      </c>
      <c r="Z52" s="108">
        <f t="shared" si="4"/>
        <v>3604.4774000000007</v>
      </c>
      <c r="AA52" s="109">
        <f>SUM(C52:Z52)</f>
        <v>93893.512600000016</v>
      </c>
      <c r="AB52" s="28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7.75" x14ac:dyDescent="0.4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20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30.75" x14ac:dyDescent="0.45">
      <c r="A54" s="6"/>
      <c r="B54" s="2" t="s">
        <v>53</v>
      </c>
      <c r="C54" s="3"/>
      <c r="D54" s="3"/>
      <c r="E54" s="3"/>
      <c r="F54" s="3"/>
      <c r="G54" s="3"/>
      <c r="H54" s="4"/>
      <c r="I54" s="4"/>
      <c r="J54" s="4"/>
      <c r="K54" s="4"/>
      <c r="L54" s="4"/>
      <c r="M54" s="3"/>
      <c r="N54" s="3"/>
      <c r="O54" s="3"/>
      <c r="P54" s="3"/>
      <c r="Q54" s="3"/>
      <c r="R54" s="5"/>
      <c r="S54" s="5"/>
      <c r="T54" s="5"/>
      <c r="U54" s="5"/>
      <c r="V54" s="5"/>
      <c r="W54" s="5"/>
      <c r="X54" s="5"/>
      <c r="Y54" s="5"/>
      <c r="Z54" s="5"/>
      <c r="AA54" s="20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23.25" x14ac:dyDescent="0.35">
      <c r="A55" s="21"/>
      <c r="B55" s="6"/>
      <c r="C55" s="5"/>
      <c r="D55" s="5"/>
      <c r="E55" s="5"/>
      <c r="F55" s="5"/>
      <c r="G55" s="5"/>
      <c r="H55" s="7"/>
      <c r="I55" s="7"/>
      <c r="J55" s="7"/>
      <c r="K55" s="7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0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27.75" x14ac:dyDescent="0.4">
      <c r="A56" s="2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  <c r="V56" s="23"/>
      <c r="W56" s="23"/>
      <c r="X56" s="23"/>
      <c r="Y56" s="23"/>
      <c r="Z56" s="23"/>
      <c r="AA56" s="20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8.75" x14ac:dyDescent="0.3">
      <c r="A57" s="24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0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x14ac:dyDescent="0.25">
      <c r="A58" s="25" t="s">
        <v>54</v>
      </c>
      <c r="B58" s="25"/>
      <c r="C58" s="5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5"/>
      <c r="R58" s="5"/>
      <c r="S58" s="5"/>
      <c r="T58" s="5"/>
      <c r="U58" s="5"/>
      <c r="V58" s="5"/>
      <c r="W58" s="5"/>
      <c r="X58" s="5"/>
      <c r="Y58" s="5"/>
      <c r="Z58" s="5"/>
      <c r="AA58" s="20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8.75" x14ac:dyDescent="0.3">
      <c r="A59" s="6"/>
      <c r="B59" s="2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20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5.75" x14ac:dyDescent="0.25">
      <c r="A60" s="1"/>
      <c r="B60" s="2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20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x14ac:dyDescent="0.2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20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20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20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20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39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2:39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2:39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2:39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2:39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2:39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2:39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2:39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2:39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2:39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2:39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2:39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2:39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2:39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2:39" x14ac:dyDescent="0.25">
      <c r="B79" s="5"/>
      <c r="C79" s="5"/>
      <c r="D79" s="5"/>
      <c r="E79" s="5"/>
      <c r="F79" s="5"/>
      <c r="G79" s="5"/>
      <c r="H79" s="2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2:39" x14ac:dyDescent="0.25">
      <c r="B80" s="5"/>
      <c r="C80" s="5"/>
      <c r="D80" s="5"/>
      <c r="E80" s="5"/>
      <c r="F80" s="5"/>
      <c r="G80" s="5"/>
      <c r="H80" s="2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8:8" x14ac:dyDescent="0.25">
      <c r="H81" s="27"/>
    </row>
    <row r="82" spans="8:8" x14ac:dyDescent="0.25">
      <c r="H82" s="27"/>
    </row>
    <row r="83" spans="8:8" x14ac:dyDescent="0.25">
      <c r="H83" s="27"/>
    </row>
    <row r="84" spans="8:8" x14ac:dyDescent="0.25">
      <c r="H84" s="27"/>
    </row>
    <row r="85" spans="8:8" x14ac:dyDescent="0.25">
      <c r="H85" s="27"/>
    </row>
    <row r="86" spans="8:8" x14ac:dyDescent="0.25">
      <c r="H86" s="27"/>
    </row>
    <row r="87" spans="8:8" x14ac:dyDescent="0.25">
      <c r="H87" s="27"/>
    </row>
    <row r="88" spans="8:8" x14ac:dyDescent="0.25">
      <c r="H88" s="27"/>
    </row>
    <row r="89" spans="8:8" x14ac:dyDescent="0.25">
      <c r="H89" s="27"/>
    </row>
    <row r="90" spans="8:8" x14ac:dyDescent="0.25">
      <c r="H90" s="27"/>
    </row>
    <row r="91" spans="8:8" x14ac:dyDescent="0.25">
      <c r="H91" s="27"/>
    </row>
    <row r="92" spans="8:8" x14ac:dyDescent="0.25">
      <c r="H92" s="27"/>
    </row>
    <row r="93" spans="8:8" x14ac:dyDescent="0.25">
      <c r="H93" s="27"/>
    </row>
  </sheetData>
  <mergeCells count="5">
    <mergeCell ref="A7:AA7"/>
    <mergeCell ref="A32:AA32"/>
    <mergeCell ref="A3:AA3"/>
    <mergeCell ref="A1:V1"/>
    <mergeCell ref="W1:AA1"/>
  </mergeCells>
  <pageMargins left="0.7" right="0.7" top="0.75" bottom="0.75" header="0.3" footer="0.3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5"/>
  <sheetViews>
    <sheetView zoomScale="60" zoomScaleNormal="60" workbookViewId="0">
      <selection activeCell="U40" sqref="U40"/>
    </sheetView>
  </sheetViews>
  <sheetFormatPr defaultRowHeight="15" x14ac:dyDescent="0.25"/>
  <cols>
    <col min="1" max="1" width="28.28515625" customWidth="1"/>
  </cols>
  <sheetData>
    <row r="1" spans="1:34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29"/>
      <c r="AD1" s="29"/>
      <c r="AE1" s="29"/>
      <c r="AF1" s="29"/>
      <c r="AG1" s="29"/>
      <c r="AH1" s="29"/>
    </row>
    <row r="2" spans="1:34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29"/>
      <c r="AD2" s="29"/>
      <c r="AE2" s="29"/>
      <c r="AF2" s="29"/>
      <c r="AG2" s="29"/>
      <c r="AH2" s="29"/>
    </row>
    <row r="3" spans="1:34" ht="32.25" customHeight="1" x14ac:dyDescent="0.4">
      <c r="A3" s="255" t="s">
        <v>36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6"/>
      <c r="Y3" s="256"/>
      <c r="Z3" s="256"/>
      <c r="AA3" s="256"/>
      <c r="AB3" s="256"/>
      <c r="AC3" s="256"/>
      <c r="AD3" s="29"/>
      <c r="AE3" s="29"/>
      <c r="AF3" s="29"/>
      <c r="AG3" s="29"/>
      <c r="AH3" s="29"/>
    </row>
    <row r="4" spans="1:34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  <c r="AG4" s="29"/>
      <c r="AH4" s="29"/>
    </row>
    <row r="5" spans="1:34" ht="15.75" x14ac:dyDescent="0.25">
      <c r="A5" s="36"/>
      <c r="B5" s="36"/>
      <c r="C5" s="44"/>
      <c r="D5" s="34"/>
      <c r="E5" s="34"/>
      <c r="F5" s="34"/>
      <c r="G5" s="34"/>
      <c r="H5" s="34"/>
      <c r="I5" s="34"/>
      <c r="J5" s="34"/>
      <c r="K5" s="34"/>
      <c r="L5" s="34"/>
      <c r="M5" s="34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  <c r="AG5" s="29"/>
      <c r="AH5" s="29"/>
    </row>
    <row r="6" spans="1:34" ht="15.75" x14ac:dyDescent="0.25">
      <c r="A6" s="36"/>
      <c r="B6" s="36"/>
      <c r="C6" s="44"/>
      <c r="D6" s="34"/>
      <c r="E6" s="34"/>
      <c r="F6" s="34"/>
      <c r="G6" s="34"/>
      <c r="H6" s="34"/>
      <c r="I6" s="34"/>
      <c r="J6" s="34"/>
      <c r="K6" s="34"/>
      <c r="L6" s="34"/>
      <c r="M6" s="34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40"/>
      <c r="AB6" s="36"/>
      <c r="AC6" s="29"/>
      <c r="AD6" s="29"/>
      <c r="AE6" s="29"/>
      <c r="AF6" s="29"/>
      <c r="AG6" s="29"/>
      <c r="AH6" s="29"/>
    </row>
    <row r="7" spans="1:34" ht="26.25" x14ac:dyDescent="0.4">
      <c r="A7" s="255" t="s">
        <v>56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9"/>
      <c r="AE7" s="29"/>
      <c r="AF7" s="29"/>
      <c r="AG7" s="29"/>
      <c r="AH7" s="29"/>
    </row>
    <row r="8" spans="1:34" ht="26.25" thickBot="1" x14ac:dyDescent="0.4">
      <c r="A8" s="36"/>
      <c r="B8" s="36"/>
      <c r="C8" s="3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29"/>
      <c r="AD8" s="29"/>
      <c r="AE8" s="29"/>
      <c r="AF8" s="29"/>
      <c r="AG8" s="29"/>
      <c r="AH8" s="29"/>
    </row>
    <row r="9" spans="1:34" ht="15.75" thickBot="1" x14ac:dyDescent="0.3">
      <c r="A9" s="110"/>
      <c r="B9" s="111"/>
      <c r="C9" s="112">
        <v>1</v>
      </c>
      <c r="D9" s="112">
        <v>2</v>
      </c>
      <c r="E9" s="112">
        <v>3</v>
      </c>
      <c r="F9" s="112">
        <v>4</v>
      </c>
      <c r="G9" s="112">
        <v>5</v>
      </c>
      <c r="H9" s="112">
        <v>6</v>
      </c>
      <c r="I9" s="112">
        <v>7</v>
      </c>
      <c r="J9" s="112">
        <v>8</v>
      </c>
      <c r="K9" s="112">
        <v>9</v>
      </c>
      <c r="L9" s="112">
        <v>10</v>
      </c>
      <c r="M9" s="112">
        <v>11</v>
      </c>
      <c r="N9" s="112">
        <v>12</v>
      </c>
      <c r="O9" s="112">
        <v>13</v>
      </c>
      <c r="P9" s="112">
        <v>14</v>
      </c>
      <c r="Q9" s="112">
        <v>15</v>
      </c>
      <c r="R9" s="112">
        <v>16</v>
      </c>
      <c r="S9" s="112">
        <v>17</v>
      </c>
      <c r="T9" s="112">
        <v>18</v>
      </c>
      <c r="U9" s="112">
        <v>19</v>
      </c>
      <c r="V9" s="112">
        <v>20</v>
      </c>
      <c r="W9" s="112">
        <v>21</v>
      </c>
      <c r="X9" s="112">
        <v>22</v>
      </c>
      <c r="Y9" s="112">
        <v>23</v>
      </c>
      <c r="Z9" s="112">
        <v>24</v>
      </c>
      <c r="AA9" s="112" t="s">
        <v>37</v>
      </c>
      <c r="AB9" s="113" t="s">
        <v>38</v>
      </c>
      <c r="AC9" s="114" t="s">
        <v>39</v>
      </c>
      <c r="AD9" s="29"/>
      <c r="AE9" s="29"/>
      <c r="AF9" s="29"/>
      <c r="AG9" s="29"/>
    </row>
    <row r="10" spans="1:34" ht="15" customHeight="1" x14ac:dyDescent="0.25">
      <c r="A10" s="265" t="s">
        <v>40</v>
      </c>
      <c r="B10" s="115" t="s">
        <v>41</v>
      </c>
      <c r="C10" s="116">
        <f>[1]пост.ПС!G7</f>
        <v>4384.8</v>
      </c>
      <c r="D10" s="116">
        <f>[1]пост.ПС!G8</f>
        <v>4430.4000000000005</v>
      </c>
      <c r="E10" s="116">
        <f>[1]пост.ПС!G9</f>
        <v>4368</v>
      </c>
      <c r="F10" s="116">
        <f>[1]пост.ПС!G10</f>
        <v>4358.3999999999996</v>
      </c>
      <c r="G10" s="116">
        <f>[1]пост.ПС!G11</f>
        <v>4318.7999999999993</v>
      </c>
      <c r="H10" s="116">
        <f>[1]пост.ПС!G12</f>
        <v>4269.6000000000004</v>
      </c>
      <c r="I10" s="116">
        <f>[1]пост.ПС!G13</f>
        <v>4488</v>
      </c>
      <c r="J10" s="116">
        <f>[1]пост.ПС!G14</f>
        <v>5558.4000000000005</v>
      </c>
      <c r="K10" s="116">
        <f>[1]пост.ПС!G15</f>
        <v>5672.4</v>
      </c>
      <c r="L10" s="116">
        <f>[1]пост.ПС!G16</f>
        <v>5997.5999999999995</v>
      </c>
      <c r="M10" s="116">
        <f>[1]пост.ПС!G17</f>
        <v>6021.5999999999995</v>
      </c>
      <c r="N10" s="116">
        <f>[1]пост.ПС!G18</f>
        <v>6024</v>
      </c>
      <c r="O10" s="116">
        <f>[1]пост.ПС!G19</f>
        <v>6097.2000000000007</v>
      </c>
      <c r="P10" s="116">
        <f>[1]пост.ПС!G20</f>
        <v>5845.2000000000007</v>
      </c>
      <c r="Q10" s="116">
        <f>[1]пост.ПС!G21</f>
        <v>5739.6</v>
      </c>
      <c r="R10" s="116">
        <f>[1]пост.ПС!G22</f>
        <v>5716.8</v>
      </c>
      <c r="S10" s="116">
        <f>[1]пост.ПС!G23</f>
        <v>5622.0000000000009</v>
      </c>
      <c r="T10" s="116">
        <f>[1]пост.ПС!G24</f>
        <v>5005.2</v>
      </c>
      <c r="U10" s="116">
        <f>[1]пост.ПС!G25</f>
        <v>4528.7999999999993</v>
      </c>
      <c r="V10" s="116">
        <f>[1]пост.ПС!G26</f>
        <v>4351.2</v>
      </c>
      <c r="W10" s="117">
        <f>[1]пост.ПС!G27</f>
        <v>4233.6000000000004</v>
      </c>
      <c r="X10" s="116">
        <f>[1]пост.ПС!G28</f>
        <v>4129.2000000000007</v>
      </c>
      <c r="Y10" s="116">
        <f>[1]пост.ПС!G29</f>
        <v>4125.6000000000004</v>
      </c>
      <c r="Z10" s="116">
        <f>[1]пост.ПС!G30</f>
        <v>3982.7999999999997</v>
      </c>
      <c r="AA10" s="118">
        <f>SUM(C10:Z10)</f>
        <v>119269.20000000001</v>
      </c>
      <c r="AB10" s="119">
        <f>AA10/24</f>
        <v>4969.55</v>
      </c>
      <c r="AC10" s="120">
        <f>MAX(C10:Z10)</f>
        <v>6097.2000000000007</v>
      </c>
      <c r="AD10" s="54"/>
      <c r="AE10" s="54"/>
      <c r="AF10" s="54"/>
      <c r="AG10" s="54"/>
    </row>
    <row r="11" spans="1:34" x14ac:dyDescent="0.25">
      <c r="A11" s="266"/>
      <c r="B11" s="121" t="s">
        <v>42</v>
      </c>
      <c r="C11" s="122">
        <f>[1]пост.ПС!U7</f>
        <v>748.8</v>
      </c>
      <c r="D11" s="122">
        <f>[1]пост.ПС!U8</f>
        <v>789.59999999999991</v>
      </c>
      <c r="E11" s="122">
        <f>[1]пост.ПС!U9</f>
        <v>794.4</v>
      </c>
      <c r="F11" s="122">
        <f>[1]пост.ПС!U10</f>
        <v>762</v>
      </c>
      <c r="G11" s="122">
        <f>[1]пост.ПС!U11</f>
        <v>736.8</v>
      </c>
      <c r="H11" s="122">
        <f>[1]пост.ПС!U12</f>
        <v>685.2</v>
      </c>
      <c r="I11" s="122">
        <f>[1]пост.ПС!U13</f>
        <v>728.40000000000009</v>
      </c>
      <c r="J11" s="122">
        <f>[1]пост.ПС!U14</f>
        <v>1174.8</v>
      </c>
      <c r="K11" s="122">
        <f>[1]пост.ПС!U15</f>
        <v>1176</v>
      </c>
      <c r="L11" s="122">
        <f>[1]пост.ПС!U16</f>
        <v>1293.5999999999999</v>
      </c>
      <c r="M11" s="122">
        <f>[1]пост.ПС!U17</f>
        <v>1009.2</v>
      </c>
      <c r="N11" s="122">
        <f>[1]пост.ПС!U18</f>
        <v>1267.1999999999998</v>
      </c>
      <c r="O11" s="122">
        <f>[1]пост.ПС!U19</f>
        <v>1334.4</v>
      </c>
      <c r="P11" s="122">
        <f>[1]пост.ПС!U20</f>
        <v>1257.5999999999999</v>
      </c>
      <c r="Q11" s="122">
        <f>[1]пост.ПС!U21</f>
        <v>1254</v>
      </c>
      <c r="R11" s="122">
        <f>[1]пост.ПС!U22</f>
        <v>1192.8</v>
      </c>
      <c r="S11" s="122">
        <f>[1]пост.ПС!U23</f>
        <v>1166.4000000000001</v>
      </c>
      <c r="T11" s="122">
        <f>[1]пост.ПС!U24</f>
        <v>885.6</v>
      </c>
      <c r="U11" s="122">
        <f>[1]пост.ПС!U25</f>
        <v>768</v>
      </c>
      <c r="V11" s="122">
        <f>[1]пост.ПС!U26</f>
        <v>738</v>
      </c>
      <c r="W11" s="122">
        <f>[1]пост.ПС!U27</f>
        <v>730.8</v>
      </c>
      <c r="X11" s="122">
        <f>[1]пост.ПС!U28</f>
        <v>687.6</v>
      </c>
      <c r="Y11" s="122">
        <f>[1]пост.ПС!U29</f>
        <v>714</v>
      </c>
      <c r="Z11" s="122">
        <f>[1]пост.ПС!U30</f>
        <v>639.6</v>
      </c>
      <c r="AA11" s="122">
        <f>SUM(C11:Z11)</f>
        <v>22534.799999999996</v>
      </c>
      <c r="AB11" s="123">
        <f t="shared" ref="AB11:AB21" si="0">AA11/24</f>
        <v>938.94999999999982</v>
      </c>
      <c r="AC11" s="124"/>
      <c r="AD11" s="54"/>
      <c r="AE11" s="54"/>
      <c r="AF11" s="54"/>
      <c r="AG11" s="54"/>
    </row>
    <row r="12" spans="1:34" x14ac:dyDescent="0.25">
      <c r="A12" s="125" t="s">
        <v>43</v>
      </c>
      <c r="B12" s="121" t="s">
        <v>41</v>
      </c>
      <c r="C12" s="126">
        <f>C10-C13</f>
        <v>2395.2800000000002</v>
      </c>
      <c r="D12" s="126">
        <f t="shared" ref="D12:Z12" si="1">D10-D13</f>
        <v>2374.8300000000004</v>
      </c>
      <c r="E12" s="126">
        <f t="shared" si="1"/>
        <v>2310.37</v>
      </c>
      <c r="F12" s="126">
        <f t="shared" si="1"/>
        <v>2318.2699999999995</v>
      </c>
      <c r="G12" s="126">
        <f t="shared" si="1"/>
        <v>2313.9399999999991</v>
      </c>
      <c r="H12" s="126">
        <f>H10-H13+1</f>
        <v>2310.6500000000005</v>
      </c>
      <c r="I12" s="126">
        <f t="shared" si="1"/>
        <v>2317.9799999999996</v>
      </c>
      <c r="J12" s="126">
        <f t="shared" si="1"/>
        <v>2443.3900000000008</v>
      </c>
      <c r="K12" s="126">
        <f>K10-K13</f>
        <v>2483.4499999999994</v>
      </c>
      <c r="L12" s="126">
        <f t="shared" si="1"/>
        <v>2522.4299999999994</v>
      </c>
      <c r="M12" s="126">
        <f t="shared" si="1"/>
        <v>2475.6499999999987</v>
      </c>
      <c r="N12" s="126">
        <f t="shared" si="1"/>
        <v>2554.0000000000005</v>
      </c>
      <c r="O12" s="126">
        <f t="shared" si="1"/>
        <v>2566.4200000000005</v>
      </c>
      <c r="P12" s="126">
        <f t="shared" si="1"/>
        <v>2488.7600000000002</v>
      </c>
      <c r="Q12" s="126">
        <f t="shared" si="1"/>
        <v>2475.2100000000009</v>
      </c>
      <c r="R12" s="126">
        <f t="shared" si="1"/>
        <v>2495.46</v>
      </c>
      <c r="S12" s="126">
        <f t="shared" si="1"/>
        <v>2419.900000000001</v>
      </c>
      <c r="T12" s="126">
        <f>T10-T13</f>
        <v>2331.7399999999993</v>
      </c>
      <c r="U12" s="126">
        <f t="shared" si="1"/>
        <v>2251.8499999999995</v>
      </c>
      <c r="V12" s="126">
        <f>V10-V13</f>
        <v>2187.48</v>
      </c>
      <c r="W12" s="126">
        <f>W10-W13</f>
        <v>2139.2000000000007</v>
      </c>
      <c r="X12" s="126">
        <f t="shared" si="1"/>
        <v>2083.8200000000006</v>
      </c>
      <c r="Y12" s="126">
        <f t="shared" si="1"/>
        <v>2086.4700000000003</v>
      </c>
      <c r="Z12" s="126">
        <f t="shared" si="1"/>
        <v>2073.4299999999998</v>
      </c>
      <c r="AA12" s="122">
        <f>SUM(C12:Z12)</f>
        <v>56419.979999999996</v>
      </c>
      <c r="AB12" s="123">
        <f t="shared" si="0"/>
        <v>2350.8325</v>
      </c>
      <c r="AC12" s="127">
        <f>MAX(C12:Z12)</f>
        <v>2566.4200000000005</v>
      </c>
      <c r="AD12" s="54"/>
      <c r="AE12" s="54"/>
      <c r="AF12" s="54"/>
      <c r="AG12" s="54"/>
    </row>
    <row r="13" spans="1:34" x14ac:dyDescent="0.25">
      <c r="A13" s="125" t="s">
        <v>44</v>
      </c>
      <c r="B13" s="121" t="s">
        <v>41</v>
      </c>
      <c r="C13" s="122">
        <f>[1]Север!AM7</f>
        <v>1989.52</v>
      </c>
      <c r="D13" s="122">
        <f>[1]Север!AM8</f>
        <v>2055.5700000000002</v>
      </c>
      <c r="E13" s="122">
        <f>[1]Север!AM9</f>
        <v>2057.63</v>
      </c>
      <c r="F13" s="122">
        <f>[1]Север!$AM10</f>
        <v>2040.1299999999999</v>
      </c>
      <c r="G13" s="122">
        <f>[1]Север!$AM11</f>
        <v>2004.8600000000001</v>
      </c>
      <c r="H13" s="122">
        <f>[1]Север!$AM12</f>
        <v>1959.9499999999996</v>
      </c>
      <c r="I13" s="122">
        <f>[1]Север!$AM13</f>
        <v>2170.0200000000004</v>
      </c>
      <c r="J13" s="122">
        <f>[1]Север!$AM14</f>
        <v>3115.0099999999998</v>
      </c>
      <c r="K13" s="122">
        <f>[1]Север!$AM15</f>
        <v>3188.9500000000003</v>
      </c>
      <c r="L13" s="122">
        <f>[1]Север!$AM16</f>
        <v>3475.17</v>
      </c>
      <c r="M13" s="122">
        <f>[1]Север!$AM17</f>
        <v>3545.9500000000007</v>
      </c>
      <c r="N13" s="122">
        <f>[1]Север!$AM18</f>
        <v>3469.9999999999995</v>
      </c>
      <c r="O13" s="122">
        <f>[1]Север!$AM19</f>
        <v>3530.78</v>
      </c>
      <c r="P13" s="122">
        <f>[1]Север!$AM20</f>
        <v>3356.4400000000005</v>
      </c>
      <c r="Q13" s="122">
        <f>[1]Север!$AM21</f>
        <v>3264.3899999999994</v>
      </c>
      <c r="R13" s="122">
        <f>[1]Север!$AM22</f>
        <v>3221.34</v>
      </c>
      <c r="S13" s="122">
        <f>[1]Север!$AM23</f>
        <v>3202.1</v>
      </c>
      <c r="T13" s="122">
        <f>[1]Север!$AM24</f>
        <v>2673.4600000000005</v>
      </c>
      <c r="U13" s="122">
        <f>[1]Север!$AM25</f>
        <v>2276.9499999999998</v>
      </c>
      <c r="V13" s="122">
        <f>[1]Север!$AM26</f>
        <v>2163.7199999999998</v>
      </c>
      <c r="W13" s="122">
        <f>[1]Север!$AM27</f>
        <v>2094.3999999999996</v>
      </c>
      <c r="X13" s="122">
        <f>[1]Север!$AM28</f>
        <v>2045.3799999999999</v>
      </c>
      <c r="Y13" s="122">
        <f>[1]Север!$AM29</f>
        <v>2039.1299999999999</v>
      </c>
      <c r="Z13" s="122">
        <f>[1]Север!$AM30</f>
        <v>1909.37</v>
      </c>
      <c r="AA13" s="122">
        <f>SUM(C13:Z13)</f>
        <v>62850.22</v>
      </c>
      <c r="AB13" s="128">
        <f>AA13/24</f>
        <v>2618.7591666666667</v>
      </c>
      <c r="AC13" s="127">
        <f>MAX(C13:Z13)</f>
        <v>3545.9500000000007</v>
      </c>
      <c r="AD13" s="54"/>
      <c r="AE13" s="54"/>
      <c r="AF13" s="54"/>
      <c r="AG13" s="54"/>
    </row>
    <row r="14" spans="1:34" x14ac:dyDescent="0.25">
      <c r="A14" s="125" t="s">
        <v>45</v>
      </c>
      <c r="B14" s="121" t="s">
        <v>41</v>
      </c>
      <c r="C14" s="122">
        <f>C10</f>
        <v>4384.8</v>
      </c>
      <c r="D14" s="122">
        <f t="shared" ref="D14:Y14" si="2">D10</f>
        <v>4430.4000000000005</v>
      </c>
      <c r="E14" s="122">
        <f t="shared" si="2"/>
        <v>4368</v>
      </c>
      <c r="F14" s="122">
        <f t="shared" si="2"/>
        <v>4358.3999999999996</v>
      </c>
      <c r="G14" s="121">
        <f t="shared" si="2"/>
        <v>4318.7999999999993</v>
      </c>
      <c r="H14" s="122">
        <f t="shared" si="2"/>
        <v>4269.6000000000004</v>
      </c>
      <c r="I14" s="122">
        <f t="shared" si="2"/>
        <v>4488</v>
      </c>
      <c r="J14" s="122">
        <f t="shared" si="2"/>
        <v>5558.4000000000005</v>
      </c>
      <c r="K14" s="122">
        <f t="shared" si="2"/>
        <v>5672.4</v>
      </c>
      <c r="L14" s="122">
        <f t="shared" si="2"/>
        <v>5997.5999999999995</v>
      </c>
      <c r="M14" s="122">
        <f t="shared" si="2"/>
        <v>6021.5999999999995</v>
      </c>
      <c r="N14" s="122">
        <f t="shared" si="2"/>
        <v>6024</v>
      </c>
      <c r="O14" s="122">
        <f t="shared" si="2"/>
        <v>6097.2000000000007</v>
      </c>
      <c r="P14" s="122">
        <f t="shared" si="2"/>
        <v>5845.2000000000007</v>
      </c>
      <c r="Q14" s="122">
        <f t="shared" si="2"/>
        <v>5739.6</v>
      </c>
      <c r="R14" s="122">
        <f t="shared" si="2"/>
        <v>5716.8</v>
      </c>
      <c r="S14" s="122">
        <f t="shared" si="2"/>
        <v>5622.0000000000009</v>
      </c>
      <c r="T14" s="122">
        <f t="shared" si="2"/>
        <v>5005.2</v>
      </c>
      <c r="U14" s="122">
        <f t="shared" si="2"/>
        <v>4528.7999999999993</v>
      </c>
      <c r="V14" s="122">
        <f t="shared" si="2"/>
        <v>4351.2</v>
      </c>
      <c r="W14" s="122">
        <f t="shared" si="2"/>
        <v>4233.6000000000004</v>
      </c>
      <c r="X14" s="122">
        <f t="shared" si="2"/>
        <v>4129.2000000000007</v>
      </c>
      <c r="Y14" s="122">
        <f t="shared" si="2"/>
        <v>4125.6000000000004</v>
      </c>
      <c r="Z14" s="126">
        <f>Z10</f>
        <v>3982.7999999999997</v>
      </c>
      <c r="AA14" s="122">
        <f>SUM(C14:Z14)</f>
        <v>119269.20000000001</v>
      </c>
      <c r="AB14" s="128">
        <f>AA14/24</f>
        <v>4969.55</v>
      </c>
      <c r="AC14" s="124"/>
      <c r="AD14" s="54"/>
      <c r="AE14" s="54"/>
      <c r="AF14" s="54"/>
      <c r="AG14" s="54"/>
    </row>
    <row r="15" spans="1:34" x14ac:dyDescent="0.25">
      <c r="A15" s="125" t="s">
        <v>46</v>
      </c>
      <c r="B15" s="121" t="s">
        <v>47</v>
      </c>
      <c r="C15" s="129">
        <v>6.1</v>
      </c>
      <c r="D15" s="129">
        <v>6.1</v>
      </c>
      <c r="E15" s="129">
        <v>6.1</v>
      </c>
      <c r="F15" s="129">
        <v>6.1</v>
      </c>
      <c r="G15" s="129">
        <v>6.1</v>
      </c>
      <c r="H15" s="129">
        <v>6.1</v>
      </c>
      <c r="I15" s="129">
        <v>6.1</v>
      </c>
      <c r="J15" s="129">
        <v>6.1</v>
      </c>
      <c r="K15" s="129">
        <v>6</v>
      </c>
      <c r="L15" s="129">
        <v>6</v>
      </c>
      <c r="M15" s="129">
        <v>6</v>
      </c>
      <c r="N15" s="129">
        <v>6</v>
      </c>
      <c r="O15" s="129">
        <v>6</v>
      </c>
      <c r="P15" s="129">
        <v>6</v>
      </c>
      <c r="Q15" s="129">
        <v>5.9</v>
      </c>
      <c r="R15" s="129">
        <v>5.9</v>
      </c>
      <c r="S15" s="129">
        <v>5.9</v>
      </c>
      <c r="T15" s="129">
        <v>5.9</v>
      </c>
      <c r="U15" s="129">
        <v>6</v>
      </c>
      <c r="V15" s="129">
        <v>6</v>
      </c>
      <c r="W15" s="129">
        <v>6</v>
      </c>
      <c r="X15" s="129">
        <v>6</v>
      </c>
      <c r="Y15" s="129">
        <v>6</v>
      </c>
      <c r="Z15" s="129">
        <v>6</v>
      </c>
      <c r="AA15" s="130"/>
      <c r="AB15" s="130"/>
      <c r="AC15" s="124"/>
      <c r="AD15" s="54"/>
      <c r="AE15" s="54"/>
      <c r="AF15" s="54"/>
      <c r="AG15" s="54"/>
    </row>
    <row r="16" spans="1:34" x14ac:dyDescent="0.25">
      <c r="A16" s="125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31"/>
      <c r="AC16" s="124"/>
      <c r="AD16" s="54"/>
      <c r="AE16" s="54"/>
      <c r="AF16" s="54"/>
      <c r="AG16" s="54"/>
    </row>
    <row r="17" spans="1:33" ht="15" customHeight="1" x14ac:dyDescent="0.25">
      <c r="A17" s="267" t="s">
        <v>48</v>
      </c>
      <c r="B17" s="121" t="s">
        <v>41</v>
      </c>
      <c r="C17" s="116">
        <f>[1]пост.ПС!M7</f>
        <v>3377.2799999999997</v>
      </c>
      <c r="D17" s="116">
        <f>[1]пост.ПС!M8</f>
        <v>3397.2</v>
      </c>
      <c r="E17" s="116">
        <f>[1]пост.ПС!M9</f>
        <v>3358.8</v>
      </c>
      <c r="F17" s="116">
        <f>[1]пост.ПС!M10</f>
        <v>3348.72</v>
      </c>
      <c r="G17" s="116">
        <f>[1]пост.ПС!M11</f>
        <v>3336.48</v>
      </c>
      <c r="H17" s="116">
        <f>[1]пост.ПС!M12</f>
        <v>3335.76</v>
      </c>
      <c r="I17" s="116">
        <f>[1]пост.ПС!M13</f>
        <v>3677.52</v>
      </c>
      <c r="J17" s="116">
        <f>[1]пост.ПС!M14</f>
        <v>4714.32</v>
      </c>
      <c r="K17" s="116">
        <f>[1]пост.ПС!M15</f>
        <v>4412.6400000000003</v>
      </c>
      <c r="L17" s="116">
        <f>[1]пост.ПС!M16</f>
        <v>4525.92</v>
      </c>
      <c r="M17" s="116">
        <f>[1]пост.ПС!M17</f>
        <v>4707.3600000000006</v>
      </c>
      <c r="N17" s="116">
        <f>[1]пост.ПС!M18</f>
        <v>4766.28</v>
      </c>
      <c r="O17" s="116">
        <f>[1]пост.ПС!M19</f>
        <v>4599.6000000000004</v>
      </c>
      <c r="P17" s="116">
        <f>[1]пост.ПС!M20</f>
        <v>4637.2800000000007</v>
      </c>
      <c r="Q17" s="116">
        <f>[1]пост.ПС!M21</f>
        <v>4409.5199999999995</v>
      </c>
      <c r="R17" s="116">
        <f>[1]пост.ПС!M22</f>
        <v>4206.24</v>
      </c>
      <c r="S17" s="116">
        <f>[1]пост.ПС!M23</f>
        <v>4099.4399999999996</v>
      </c>
      <c r="T17" s="116">
        <f>[1]пост.ПС!M24</f>
        <v>3951.6</v>
      </c>
      <c r="U17" s="116">
        <f>[1]пост.ПС!M25</f>
        <v>3880.08</v>
      </c>
      <c r="V17" s="116">
        <f>[1]пост.ПС!M26</f>
        <v>3743.2799999999997</v>
      </c>
      <c r="W17" s="116">
        <f>[1]пост.ПС!M27</f>
        <v>3640.8</v>
      </c>
      <c r="X17" s="116">
        <f>[1]пост.ПС!M28</f>
        <v>3624.24</v>
      </c>
      <c r="Y17" s="116">
        <f>[1]пост.ПС!M29</f>
        <v>3541.44</v>
      </c>
      <c r="Z17" s="116">
        <f>[1]пост.ПС!M30</f>
        <v>3668.6400000000003</v>
      </c>
      <c r="AA17" s="122">
        <f>SUM(C17:Z17)</f>
        <v>94960.44</v>
      </c>
      <c r="AB17" s="123">
        <f>AA17/24-0.2</f>
        <v>3956.4850000000001</v>
      </c>
      <c r="AC17" s="127">
        <f>MAX(C17:Z17)</f>
        <v>4766.28</v>
      </c>
      <c r="AD17" s="54"/>
      <c r="AE17" s="54"/>
      <c r="AF17" s="54"/>
      <c r="AG17" s="54"/>
    </row>
    <row r="18" spans="1:33" x14ac:dyDescent="0.25">
      <c r="A18" s="266"/>
      <c r="B18" s="121" t="s">
        <v>42</v>
      </c>
      <c r="C18" s="116">
        <f>[1]пост.ПС!AA7</f>
        <v>1155.5999999999999</v>
      </c>
      <c r="D18" s="116">
        <f>[1]пост.ПС!AA8</f>
        <v>1132.56</v>
      </c>
      <c r="E18" s="116">
        <f>[1]пост.ПС!AA9</f>
        <v>1127.76</v>
      </c>
      <c r="F18" s="116">
        <f>[1]пост.ПС!AA10</f>
        <v>1144.32</v>
      </c>
      <c r="G18" s="116">
        <f>[1]пост.ПС!AA11</f>
        <v>1168.08</v>
      </c>
      <c r="H18" s="116">
        <f>[1]пост.ПС!AA12</f>
        <v>1150.8</v>
      </c>
      <c r="I18" s="116">
        <f>[1]пост.ПС!AA13</f>
        <v>1345.68</v>
      </c>
      <c r="J18" s="116">
        <f>[1]пост.ПС!AA14</f>
        <v>1581.6000000000001</v>
      </c>
      <c r="K18" s="116">
        <f>[1]пост.ПС!AA15</f>
        <v>1447.44</v>
      </c>
      <c r="L18" s="116">
        <f>[1]пост.ПС!AA16</f>
        <v>1429.6799999999998</v>
      </c>
      <c r="M18" s="116">
        <f>[1]пост.ПС!AA17</f>
        <v>1467.36</v>
      </c>
      <c r="N18" s="116">
        <f>[1]пост.ПС!AA18</f>
        <v>1505.04</v>
      </c>
      <c r="O18" s="116">
        <f>[1]пост.ПС!AA19</f>
        <v>1336.08</v>
      </c>
      <c r="P18" s="116">
        <f>[1]пост.ПС!AA20</f>
        <v>1547.28</v>
      </c>
      <c r="Q18" s="116">
        <f>[1]пост.ПС!AA21</f>
        <v>1497.84</v>
      </c>
      <c r="R18" s="116">
        <f>[1]пост.ПС!AA22</f>
        <v>1390.3199999999997</v>
      </c>
      <c r="S18" s="116">
        <f>[1]пост.ПС!AA23</f>
        <v>1370.3999999999999</v>
      </c>
      <c r="T18" s="116">
        <f>[1]пост.ПС!AA24</f>
        <v>1375.1999999999998</v>
      </c>
      <c r="U18" s="116">
        <f>[1]пост.ПС!AA25</f>
        <v>1358.3999999999999</v>
      </c>
      <c r="V18" s="116">
        <f>[1]пост.ПС!AA26</f>
        <v>1249.92</v>
      </c>
      <c r="W18" s="116">
        <f>[1]пост.ПС!AA27</f>
        <v>1259.28</v>
      </c>
      <c r="X18" s="116">
        <f>[1]пост.ПС!AA28</f>
        <v>1243.2</v>
      </c>
      <c r="Y18" s="116">
        <f>[1]пост.ПС!AA29</f>
        <v>1201.2</v>
      </c>
      <c r="Z18" s="116">
        <f>[1]пост.ПС!AA30</f>
        <v>1310.4000000000001</v>
      </c>
      <c r="AA18" s="122">
        <f>SUM(C18:Z18)</f>
        <v>31795.440000000002</v>
      </c>
      <c r="AB18" s="123">
        <f t="shared" si="0"/>
        <v>1324.8100000000002</v>
      </c>
      <c r="AC18" s="124"/>
      <c r="AD18" s="54"/>
      <c r="AE18" s="54"/>
      <c r="AF18" s="54"/>
      <c r="AG18" s="54"/>
    </row>
    <row r="19" spans="1:33" x14ac:dyDescent="0.25">
      <c r="A19" s="125" t="s">
        <v>43</v>
      </c>
      <c r="B19" s="121" t="s">
        <v>41</v>
      </c>
      <c r="C19" s="122">
        <f>C17-C20</f>
        <v>1848.8325999999997</v>
      </c>
      <c r="D19" s="122">
        <f t="shared" ref="D19:Z19" si="3">D17-D20</f>
        <v>1833.9225999999999</v>
      </c>
      <c r="E19" s="122">
        <f t="shared" si="3"/>
        <v>1808.9726000000003</v>
      </c>
      <c r="F19" s="122">
        <f t="shared" si="3"/>
        <v>1815.5625999999997</v>
      </c>
      <c r="G19" s="122">
        <f>G17-G20</f>
        <v>1807.9126000000001</v>
      </c>
      <c r="H19" s="122">
        <f t="shared" si="3"/>
        <v>1826.2626</v>
      </c>
      <c r="I19" s="122">
        <f t="shared" si="3"/>
        <v>2171.2326000000003</v>
      </c>
      <c r="J19" s="122">
        <f t="shared" si="3"/>
        <v>2524.2925999999998</v>
      </c>
      <c r="K19" s="122">
        <f>K17-K20</f>
        <v>2137.1526000000003</v>
      </c>
      <c r="L19" s="122">
        <f t="shared" si="3"/>
        <v>2167.3925999999997</v>
      </c>
      <c r="M19" s="122">
        <f t="shared" si="3"/>
        <v>2234.9126000000001</v>
      </c>
      <c r="N19" s="122">
        <f t="shared" si="3"/>
        <v>2285.0525999999995</v>
      </c>
      <c r="O19" s="122">
        <f t="shared" si="3"/>
        <v>2108.0526000000004</v>
      </c>
      <c r="P19" s="122">
        <f t="shared" si="3"/>
        <v>2213.0626000000007</v>
      </c>
      <c r="Q19" s="122">
        <f t="shared" si="3"/>
        <v>2186.5025999999993</v>
      </c>
      <c r="R19" s="122">
        <f t="shared" si="3"/>
        <v>2161.4425999999999</v>
      </c>
      <c r="S19" s="122">
        <f t="shared" si="3"/>
        <v>2149.7626</v>
      </c>
      <c r="T19" s="122">
        <f t="shared" si="3"/>
        <v>2137.0626000000002</v>
      </c>
      <c r="U19" s="122">
        <f t="shared" si="3"/>
        <v>2096.3926000000001</v>
      </c>
      <c r="V19" s="122">
        <f t="shared" si="3"/>
        <v>2029.2625999999996</v>
      </c>
      <c r="W19" s="122">
        <f>W17-W20</f>
        <v>1983.8426000000004</v>
      </c>
      <c r="X19" s="122">
        <f t="shared" si="3"/>
        <v>1998.1826000000001</v>
      </c>
      <c r="Y19" s="122">
        <f t="shared" si="3"/>
        <v>1987.1726000000001</v>
      </c>
      <c r="Z19" s="122">
        <f t="shared" si="3"/>
        <v>2018.5726000000002</v>
      </c>
      <c r="AA19" s="122">
        <f>SUM(C19:Z19)+0.2</f>
        <v>49531.0124</v>
      </c>
      <c r="AB19" s="123">
        <f t="shared" si="0"/>
        <v>2063.7921833333335</v>
      </c>
      <c r="AC19" s="127">
        <f>MAX(C19:Z19)</f>
        <v>2524.2925999999998</v>
      </c>
      <c r="AD19" s="54"/>
      <c r="AE19" s="54"/>
      <c r="AF19" s="54"/>
      <c r="AG19" s="54"/>
    </row>
    <row r="20" spans="1:33" x14ac:dyDescent="0.25">
      <c r="A20" s="125" t="s">
        <v>44</v>
      </c>
      <c r="B20" s="121" t="s">
        <v>41</v>
      </c>
      <c r="C20" s="122">
        <f>[1]ЮГ!$AQ7</f>
        <v>1528.4474</v>
      </c>
      <c r="D20" s="122">
        <f>[1]ЮГ!$AQ8</f>
        <v>1563.2773999999999</v>
      </c>
      <c r="E20" s="122">
        <f>[1]ЮГ!$AQ9</f>
        <v>1549.8273999999999</v>
      </c>
      <c r="F20" s="122">
        <f>[1]ЮГ!$AQ10</f>
        <v>1533.1574000000001</v>
      </c>
      <c r="G20" s="122">
        <f>[1]ЮГ!$AQ11</f>
        <v>1528.5673999999999</v>
      </c>
      <c r="H20" s="122">
        <f>[1]ЮГ!$AQ12</f>
        <v>1509.4974000000002</v>
      </c>
      <c r="I20" s="122">
        <f>[1]ЮГ!$AQ13</f>
        <v>1506.2873999999999</v>
      </c>
      <c r="J20" s="122">
        <f>[1]ЮГ!$AQ14</f>
        <v>2190.0273999999999</v>
      </c>
      <c r="K20" s="122">
        <f>[1]ЮГ!$AQ15</f>
        <v>2275.4874</v>
      </c>
      <c r="L20" s="122">
        <f>[1]ЮГ!$AQ16</f>
        <v>2358.5274000000004</v>
      </c>
      <c r="M20" s="122">
        <f>[1]ЮГ!$AQ17</f>
        <v>2472.4474000000005</v>
      </c>
      <c r="N20" s="122">
        <f>[1]ЮГ!$AQ18</f>
        <v>2481.2274000000002</v>
      </c>
      <c r="O20" s="122">
        <f>[1]ЮГ!$AQ19</f>
        <v>2491.5473999999999</v>
      </c>
      <c r="P20" s="122">
        <f>[1]ЮГ!$AQ20</f>
        <v>2424.2174</v>
      </c>
      <c r="Q20" s="122">
        <f>[1]ЮГ!$AQ21</f>
        <v>2223.0174000000002</v>
      </c>
      <c r="R20" s="122">
        <f>[1]ЮГ!$AQ22</f>
        <v>2044.7973999999999</v>
      </c>
      <c r="S20" s="122">
        <f>[1]ЮГ!$AQ23</f>
        <v>1949.6773999999998</v>
      </c>
      <c r="T20" s="122">
        <f>[1]ЮГ!$AQ24</f>
        <v>1814.5373999999997</v>
      </c>
      <c r="U20" s="122">
        <f>[1]ЮГ!$AQ25</f>
        <v>1783.6874</v>
      </c>
      <c r="V20" s="122">
        <f>[1]ЮГ!$AQ26</f>
        <v>1714.0174000000002</v>
      </c>
      <c r="W20" s="122">
        <f>[1]ЮГ!$AQ27</f>
        <v>1656.9573999999998</v>
      </c>
      <c r="X20" s="122">
        <f>[1]ЮГ!$AQ28</f>
        <v>1626.0573999999997</v>
      </c>
      <c r="Y20" s="122">
        <f>[1]ЮГ!$AQ29</f>
        <v>1554.2674</v>
      </c>
      <c r="Z20" s="122">
        <f>[1]ЮГ!$AQ30</f>
        <v>1650.0674000000001</v>
      </c>
      <c r="AA20" s="122">
        <f>SUM(C20:Z20)</f>
        <v>45429.627599999993</v>
      </c>
      <c r="AB20" s="123">
        <f t="shared" si="0"/>
        <v>1892.9011499999997</v>
      </c>
      <c r="AC20" s="127">
        <f>MAX(C20:Z20)</f>
        <v>2491.5473999999999</v>
      </c>
      <c r="AD20" s="54"/>
      <c r="AE20" s="54"/>
      <c r="AF20" s="54"/>
      <c r="AG20" s="54"/>
    </row>
    <row r="21" spans="1:33" x14ac:dyDescent="0.25">
      <c r="A21" s="125" t="s">
        <v>45</v>
      </c>
      <c r="B21" s="121" t="s">
        <v>41</v>
      </c>
      <c r="C21" s="122">
        <f>C17</f>
        <v>3377.2799999999997</v>
      </c>
      <c r="D21" s="122">
        <f t="shared" ref="D21:Z21" si="4">D17</f>
        <v>3397.2</v>
      </c>
      <c r="E21" s="122">
        <f t="shared" si="4"/>
        <v>3358.8</v>
      </c>
      <c r="F21" s="122">
        <f t="shared" si="4"/>
        <v>3348.72</v>
      </c>
      <c r="G21" s="121">
        <f t="shared" si="4"/>
        <v>3336.48</v>
      </c>
      <c r="H21" s="122">
        <f t="shared" si="4"/>
        <v>3335.76</v>
      </c>
      <c r="I21" s="122">
        <f t="shared" si="4"/>
        <v>3677.52</v>
      </c>
      <c r="J21" s="122">
        <f t="shared" si="4"/>
        <v>4714.32</v>
      </c>
      <c r="K21" s="132">
        <f t="shared" si="4"/>
        <v>4412.6400000000003</v>
      </c>
      <c r="L21" s="132">
        <f t="shared" si="4"/>
        <v>4525.92</v>
      </c>
      <c r="M21" s="132">
        <f t="shared" si="4"/>
        <v>4707.3600000000006</v>
      </c>
      <c r="N21" s="122">
        <f t="shared" si="4"/>
        <v>4766.28</v>
      </c>
      <c r="O21" s="122">
        <f t="shared" si="4"/>
        <v>4599.6000000000004</v>
      </c>
      <c r="P21" s="122">
        <f t="shared" si="4"/>
        <v>4637.2800000000007</v>
      </c>
      <c r="Q21" s="122">
        <f t="shared" si="4"/>
        <v>4409.5199999999995</v>
      </c>
      <c r="R21" s="122">
        <f t="shared" si="4"/>
        <v>4206.24</v>
      </c>
      <c r="S21" s="122">
        <f t="shared" si="4"/>
        <v>4099.4399999999996</v>
      </c>
      <c r="T21" s="122">
        <f t="shared" si="4"/>
        <v>3951.6</v>
      </c>
      <c r="U21" s="122">
        <f t="shared" si="4"/>
        <v>3880.08</v>
      </c>
      <c r="V21" s="122">
        <f t="shared" si="4"/>
        <v>3743.2799999999997</v>
      </c>
      <c r="W21" s="122">
        <f t="shared" si="4"/>
        <v>3640.8</v>
      </c>
      <c r="X21" s="122">
        <f t="shared" si="4"/>
        <v>3624.24</v>
      </c>
      <c r="Y21" s="122">
        <f t="shared" si="4"/>
        <v>3541.44</v>
      </c>
      <c r="Z21" s="122">
        <f t="shared" si="4"/>
        <v>3668.6400000000003</v>
      </c>
      <c r="AA21" s="122">
        <f>SUM(C21:Z21)</f>
        <v>94960.44</v>
      </c>
      <c r="AB21" s="123">
        <f t="shared" si="0"/>
        <v>3956.6849999999999</v>
      </c>
      <c r="AC21" s="124"/>
      <c r="AD21" s="54"/>
      <c r="AE21" s="54"/>
      <c r="AF21" s="54"/>
      <c r="AG21" s="54"/>
    </row>
    <row r="22" spans="1:33" x14ac:dyDescent="0.25">
      <c r="A22" s="125" t="s">
        <v>46</v>
      </c>
      <c r="B22" s="121" t="s">
        <v>47</v>
      </c>
      <c r="C22" s="129">
        <v>6</v>
      </c>
      <c r="D22" s="129">
        <v>6</v>
      </c>
      <c r="E22" s="129">
        <v>6</v>
      </c>
      <c r="F22" s="129">
        <v>6</v>
      </c>
      <c r="G22" s="129">
        <v>6</v>
      </c>
      <c r="H22" s="129">
        <v>6</v>
      </c>
      <c r="I22" s="129">
        <v>6</v>
      </c>
      <c r="J22" s="129">
        <v>6</v>
      </c>
      <c r="K22" s="129">
        <v>6.1</v>
      </c>
      <c r="L22" s="129">
        <v>6.1</v>
      </c>
      <c r="M22" s="129">
        <v>6.1</v>
      </c>
      <c r="N22" s="129">
        <v>6</v>
      </c>
      <c r="O22" s="129">
        <v>6</v>
      </c>
      <c r="P22" s="129">
        <v>6</v>
      </c>
      <c r="Q22" s="129">
        <v>6</v>
      </c>
      <c r="R22" s="129">
        <v>6</v>
      </c>
      <c r="S22" s="129">
        <v>6.1</v>
      </c>
      <c r="T22" s="129">
        <v>6.1</v>
      </c>
      <c r="U22" s="129">
        <v>6.1</v>
      </c>
      <c r="V22" s="129">
        <v>6.1</v>
      </c>
      <c r="W22" s="129">
        <v>6</v>
      </c>
      <c r="X22" s="129">
        <v>6</v>
      </c>
      <c r="Y22" s="129">
        <v>6.1</v>
      </c>
      <c r="Z22" s="129">
        <v>6.1</v>
      </c>
      <c r="AA22" s="132"/>
      <c r="AB22" s="133"/>
      <c r="AC22" s="124"/>
      <c r="AD22" s="54"/>
      <c r="AE22" s="54"/>
      <c r="AF22" s="54"/>
      <c r="AG22" s="54"/>
    </row>
    <row r="23" spans="1:33" x14ac:dyDescent="0.25">
      <c r="A23" s="125"/>
      <c r="B23" s="121"/>
      <c r="C23" s="121"/>
      <c r="D23" s="121"/>
      <c r="E23" s="121"/>
      <c r="F23" s="121"/>
      <c r="G23" s="121"/>
      <c r="H23" s="121"/>
      <c r="I23" s="121"/>
      <c r="J23" s="121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21"/>
      <c r="AB23" s="131"/>
      <c r="AC23" s="124"/>
      <c r="AD23" s="54"/>
      <c r="AE23" s="54"/>
      <c r="AF23" s="54"/>
      <c r="AG23" s="54"/>
    </row>
    <row r="24" spans="1:33" ht="15" customHeight="1" x14ac:dyDescent="0.25">
      <c r="A24" s="268" t="s">
        <v>49</v>
      </c>
      <c r="B24" s="121" t="s">
        <v>41</v>
      </c>
      <c r="C24" s="116">
        <f>[1]пост.ПС!N7</f>
        <v>762</v>
      </c>
      <c r="D24" s="116">
        <f>[1]пост.ПС!N8</f>
        <v>757.44</v>
      </c>
      <c r="E24" s="116">
        <f>[1]пост.ПС!N9</f>
        <v>710.4</v>
      </c>
      <c r="F24" s="116">
        <f>[1]пост.ПС!N10</f>
        <v>719.16</v>
      </c>
      <c r="G24" s="116">
        <f>[1]пост.ПС!N11</f>
        <v>729.6</v>
      </c>
      <c r="H24" s="116">
        <f>[1]пост.ПС!N12</f>
        <v>713.52</v>
      </c>
      <c r="I24" s="116">
        <f>[1]пост.ПС!N13</f>
        <v>734.4</v>
      </c>
      <c r="J24" s="116">
        <f>[1]пост.ПС!N14</f>
        <v>832.08</v>
      </c>
      <c r="K24" s="116">
        <f>[1]пост.ПС!N15</f>
        <v>873.12</v>
      </c>
      <c r="L24" s="116">
        <f>[1]пост.ПС!N16</f>
        <v>933.12</v>
      </c>
      <c r="M24" s="116">
        <f>[1]пост.ПС!N17</f>
        <v>967.68</v>
      </c>
      <c r="N24" s="116">
        <f>[1]пост.ПС!N18</f>
        <v>918.48</v>
      </c>
      <c r="O24" s="116">
        <f>[1]пост.ПС!N19</f>
        <v>931.2</v>
      </c>
      <c r="P24" s="116">
        <f>[1]пост.ПС!N20</f>
        <v>924.96</v>
      </c>
      <c r="Q24" s="116">
        <f>[1]пост.ПС!N21</f>
        <v>895.2</v>
      </c>
      <c r="R24" s="116">
        <f>[1]пост.ПС!N22</f>
        <v>876.48</v>
      </c>
      <c r="S24" s="116">
        <f>[1]пост.ПС!N23</f>
        <v>843.36</v>
      </c>
      <c r="T24" s="116">
        <f>[1]пост.ПС!N24</f>
        <v>810.72</v>
      </c>
      <c r="U24" s="116">
        <f>[1]пост.ПС!N25</f>
        <v>830.4</v>
      </c>
      <c r="V24" s="116">
        <f>[1]пост.ПС!N26</f>
        <v>836.4</v>
      </c>
      <c r="W24" s="116">
        <f>[1]пост.ПС!N27</f>
        <v>873.6</v>
      </c>
      <c r="X24" s="116">
        <f>[1]пост.ПС!N28</f>
        <v>883.92</v>
      </c>
      <c r="Y24" s="116">
        <f>[1]пост.ПС!N29</f>
        <v>838.08</v>
      </c>
      <c r="Z24" s="116">
        <f>[1]пост.ПС!N30</f>
        <v>819.6</v>
      </c>
      <c r="AA24" s="122">
        <f>SUM(C24:Z24)</f>
        <v>20014.919999999998</v>
      </c>
      <c r="AB24" s="123">
        <f>AA24/24</f>
        <v>833.95499999999993</v>
      </c>
      <c r="AC24" s="127">
        <f>MAX(C24:Z24)</f>
        <v>967.68</v>
      </c>
      <c r="AD24" s="54"/>
      <c r="AE24" s="54"/>
      <c r="AF24" s="54"/>
      <c r="AG24" s="54"/>
    </row>
    <row r="25" spans="1:33" x14ac:dyDescent="0.25">
      <c r="A25" s="269"/>
      <c r="B25" s="121" t="s">
        <v>42</v>
      </c>
      <c r="C25" s="116">
        <f>[1]пост.ПС!P7</f>
        <v>192.24</v>
      </c>
      <c r="D25" s="116">
        <f>[1]пост.ПС!P8</f>
        <v>191.76</v>
      </c>
      <c r="E25" s="116">
        <f>[1]пост.ПС!P9</f>
        <v>192.72</v>
      </c>
      <c r="F25" s="116">
        <f>[1]пост.ПС!P10</f>
        <v>192.24</v>
      </c>
      <c r="G25" s="116">
        <f>[1]пост.ПС!P11</f>
        <v>188.88</v>
      </c>
      <c r="H25" s="116">
        <f>[1]пост.ПС!P12</f>
        <v>184.56</v>
      </c>
      <c r="I25" s="116">
        <f>[1]пост.ПС!P13</f>
        <v>187.44</v>
      </c>
      <c r="J25" s="116">
        <f>[1]пост.ПС!P14</f>
        <v>198.96</v>
      </c>
      <c r="K25" s="116">
        <f>[1]пост.ПС!P15</f>
        <v>192.96</v>
      </c>
      <c r="L25" s="116">
        <f>[1]пост.ПС!P16</f>
        <v>188.88</v>
      </c>
      <c r="M25" s="116">
        <f>[1]пост.ПС!P17</f>
        <v>224.16</v>
      </c>
      <c r="N25" s="116">
        <f>[1]пост.ПС!P18</f>
        <v>225.12</v>
      </c>
      <c r="O25" s="116">
        <f>[1]пост.ПС!P19</f>
        <v>194.16</v>
      </c>
      <c r="P25" s="116">
        <f>[1]пост.ПС!P20</f>
        <v>215.28</v>
      </c>
      <c r="Q25" s="116">
        <f>[1]пост.ПС!P21</f>
        <v>201.84</v>
      </c>
      <c r="R25" s="116">
        <f>[1]пост.ПС!P22</f>
        <v>204.48</v>
      </c>
      <c r="S25" s="116">
        <f>[1]пост.ПС!P23</f>
        <v>204.96</v>
      </c>
      <c r="T25" s="116">
        <f>[1]пост.ПС!P24</f>
        <v>203.28</v>
      </c>
      <c r="U25" s="116">
        <f>[1]пост.ПС!P25</f>
        <v>207.36</v>
      </c>
      <c r="V25" s="116">
        <f>[1]пост.ПС!P26</f>
        <v>222.24</v>
      </c>
      <c r="W25" s="116">
        <f>[1]пост.ПС!P27</f>
        <v>214.8</v>
      </c>
      <c r="X25" s="116">
        <f>[1]пост.ПС!P28</f>
        <v>205.92</v>
      </c>
      <c r="Y25" s="116">
        <f>[1]пост.ПС!P29</f>
        <v>204.24</v>
      </c>
      <c r="Z25" s="116">
        <f>[1]пост.ПС!P30</f>
        <v>95.52</v>
      </c>
      <c r="AA25" s="122">
        <f>SUM(C25:Z25)</f>
        <v>4734.0000000000009</v>
      </c>
      <c r="AB25" s="123">
        <f>AA25/24</f>
        <v>197.25000000000003</v>
      </c>
      <c r="AC25" s="124"/>
      <c r="AD25" s="29"/>
      <c r="AE25" s="29"/>
      <c r="AF25" s="29"/>
      <c r="AG25" s="29"/>
    </row>
    <row r="26" spans="1:33" x14ac:dyDescent="0.25">
      <c r="A26" s="125" t="s">
        <v>43</v>
      </c>
      <c r="B26" s="121" t="s">
        <v>41</v>
      </c>
      <c r="C26" s="122">
        <f>C24-C27</f>
        <v>390.18999999999994</v>
      </c>
      <c r="D26" s="122">
        <f t="shared" ref="D26:I26" si="5">D24-D27</f>
        <v>390.59000000000003</v>
      </c>
      <c r="E26" s="122">
        <f>E24-E27</f>
        <v>343.6</v>
      </c>
      <c r="F26" s="122">
        <f>F24-F27</f>
        <v>345.04999999999995</v>
      </c>
      <c r="G26" s="122">
        <f t="shared" si="5"/>
        <v>357.03000000000003</v>
      </c>
      <c r="H26" s="122">
        <f t="shared" si="5"/>
        <v>336.46999999999997</v>
      </c>
      <c r="I26" s="122">
        <f t="shared" si="5"/>
        <v>342.62</v>
      </c>
      <c r="J26" s="122">
        <f>J24-J27</f>
        <v>425.94000000000005</v>
      </c>
      <c r="K26" s="122">
        <f t="shared" ref="K26:Z26" si="6">K24-K27</f>
        <v>466.92000000000007</v>
      </c>
      <c r="L26" s="122">
        <f t="shared" si="6"/>
        <v>542.96</v>
      </c>
      <c r="M26" s="122">
        <f>M24-M27</f>
        <v>544.73</v>
      </c>
      <c r="N26" s="122">
        <f t="shared" si="6"/>
        <v>494.16</v>
      </c>
      <c r="O26" s="122">
        <f t="shared" si="6"/>
        <v>531.04</v>
      </c>
      <c r="P26" s="122">
        <f>P24-P27</f>
        <v>523.61</v>
      </c>
      <c r="Q26" s="122">
        <f>Q24-Q27</f>
        <v>511.99000000000007</v>
      </c>
      <c r="R26" s="122">
        <f t="shared" si="6"/>
        <v>486.59000000000003</v>
      </c>
      <c r="S26" s="122">
        <f t="shared" si="6"/>
        <v>457</v>
      </c>
      <c r="T26" s="122">
        <f t="shared" si="6"/>
        <v>428.01</v>
      </c>
      <c r="U26" s="122">
        <f>U24-U27</f>
        <v>410.48</v>
      </c>
      <c r="V26" s="122">
        <f t="shared" si="6"/>
        <v>395.04</v>
      </c>
      <c r="W26" s="122">
        <f t="shared" si="6"/>
        <v>444.41</v>
      </c>
      <c r="X26" s="122">
        <f>X24-X27</f>
        <v>457.17</v>
      </c>
      <c r="Y26" s="122">
        <f t="shared" si="6"/>
        <v>404.72</v>
      </c>
      <c r="Z26" s="122">
        <f t="shared" si="6"/>
        <v>380.99</v>
      </c>
      <c r="AA26" s="122">
        <f>SUM(C26:Z26)</f>
        <v>10411.31</v>
      </c>
      <c r="AB26" s="123">
        <f>AA26/24</f>
        <v>433.80458333333331</v>
      </c>
      <c r="AC26" s="127">
        <f>MAX(C26:Z26)</f>
        <v>544.73</v>
      </c>
      <c r="AD26" s="29"/>
      <c r="AE26" s="29"/>
      <c r="AF26" s="29"/>
      <c r="AG26" s="29"/>
    </row>
    <row r="27" spans="1:33" x14ac:dyDescent="0.25">
      <c r="A27" s="125" t="s">
        <v>44</v>
      </c>
      <c r="B27" s="121" t="s">
        <v>41</v>
      </c>
      <c r="C27" s="122">
        <f>[1]уг.база!I9</f>
        <v>371.81000000000006</v>
      </c>
      <c r="D27" s="122">
        <f>[1]уг.база!I10</f>
        <v>366.85</v>
      </c>
      <c r="E27" s="122">
        <f>[1]уг.база!I11</f>
        <v>366.79999999999995</v>
      </c>
      <c r="F27" s="122">
        <f>[1]уг.база!I12</f>
        <v>374.11</v>
      </c>
      <c r="G27" s="122">
        <f>[1]уг.база!I13</f>
        <v>372.57</v>
      </c>
      <c r="H27" s="122">
        <f>[1]уг.база!I14</f>
        <v>377.05</v>
      </c>
      <c r="I27" s="122">
        <f>[1]уг.база!I15</f>
        <v>391.78</v>
      </c>
      <c r="J27" s="122">
        <f>[1]уг.база!I16</f>
        <v>406.14</v>
      </c>
      <c r="K27" s="122">
        <f>[1]уг.база!I17</f>
        <v>406.19999999999993</v>
      </c>
      <c r="L27" s="122">
        <f>[1]уг.база!I18</f>
        <v>390.15999999999991</v>
      </c>
      <c r="M27" s="122">
        <f>[1]уг.база!I19</f>
        <v>422.95</v>
      </c>
      <c r="N27" s="122">
        <f>[1]уг.база!I20</f>
        <v>424.32</v>
      </c>
      <c r="O27" s="122">
        <f>[1]уг.база!I21</f>
        <v>400.16</v>
      </c>
      <c r="P27" s="122">
        <f>[1]уг.база!I22</f>
        <v>401.35</v>
      </c>
      <c r="Q27" s="122">
        <f>[1]уг.база!I23</f>
        <v>383.21</v>
      </c>
      <c r="R27" s="122">
        <f>[1]уг.база!I24</f>
        <v>389.89</v>
      </c>
      <c r="S27" s="122">
        <f>[1]уг.база!I25</f>
        <v>386.36</v>
      </c>
      <c r="T27" s="122">
        <f>[1]уг.база!I26</f>
        <v>382.71000000000004</v>
      </c>
      <c r="U27" s="122">
        <f>[1]уг.база!I27</f>
        <v>419.91999999999996</v>
      </c>
      <c r="V27" s="122">
        <f>[1]уг.база!I28</f>
        <v>441.35999999999996</v>
      </c>
      <c r="W27" s="122">
        <f>[1]уг.база!I29</f>
        <v>429.19</v>
      </c>
      <c r="X27" s="122">
        <f>[1]уг.база!I30</f>
        <v>426.74999999999994</v>
      </c>
      <c r="Y27" s="122">
        <f>[1]уг.база!I31</f>
        <v>433.36</v>
      </c>
      <c r="Z27" s="122">
        <f>[1]уг.база!I32</f>
        <v>438.61</v>
      </c>
      <c r="AA27" s="122">
        <f>SUM(C27:Z27)</f>
        <v>9603.61</v>
      </c>
      <c r="AB27" s="123">
        <f>AA27/24</f>
        <v>400.15041666666667</v>
      </c>
      <c r="AC27" s="127">
        <f>MAX(C27:Z27)</f>
        <v>441.35999999999996</v>
      </c>
      <c r="AD27" s="29"/>
      <c r="AE27" s="29"/>
      <c r="AF27" s="29"/>
      <c r="AG27" s="29"/>
    </row>
    <row r="28" spans="1:33" x14ac:dyDescent="0.25">
      <c r="A28" s="125" t="s">
        <v>45</v>
      </c>
      <c r="B28" s="121" t="s">
        <v>41</v>
      </c>
      <c r="C28" s="122">
        <f t="shared" ref="C28:Y28" si="7">C24</f>
        <v>762</v>
      </c>
      <c r="D28" s="122">
        <f t="shared" si="7"/>
        <v>757.44</v>
      </c>
      <c r="E28" s="122">
        <f t="shared" si="7"/>
        <v>710.4</v>
      </c>
      <c r="F28" s="122">
        <f t="shared" si="7"/>
        <v>719.16</v>
      </c>
      <c r="G28" s="122">
        <f t="shared" si="7"/>
        <v>729.6</v>
      </c>
      <c r="H28" s="122">
        <f t="shared" si="7"/>
        <v>713.52</v>
      </c>
      <c r="I28" s="122">
        <f t="shared" si="7"/>
        <v>734.4</v>
      </c>
      <c r="J28" s="122">
        <f t="shared" si="7"/>
        <v>832.08</v>
      </c>
      <c r="K28" s="132">
        <f t="shared" si="7"/>
        <v>873.12</v>
      </c>
      <c r="L28" s="132">
        <f t="shared" si="7"/>
        <v>933.12</v>
      </c>
      <c r="M28" s="132">
        <f t="shared" si="7"/>
        <v>967.68</v>
      </c>
      <c r="N28" s="122">
        <f t="shared" si="7"/>
        <v>918.48</v>
      </c>
      <c r="O28" s="122">
        <f t="shared" si="7"/>
        <v>931.2</v>
      </c>
      <c r="P28" s="122">
        <f t="shared" si="7"/>
        <v>924.96</v>
      </c>
      <c r="Q28" s="122">
        <f t="shared" si="7"/>
        <v>895.2</v>
      </c>
      <c r="R28" s="122">
        <f t="shared" si="7"/>
        <v>876.48</v>
      </c>
      <c r="S28" s="122">
        <f t="shared" si="7"/>
        <v>843.36</v>
      </c>
      <c r="T28" s="122">
        <f t="shared" si="7"/>
        <v>810.72</v>
      </c>
      <c r="U28" s="122">
        <f t="shared" si="7"/>
        <v>830.4</v>
      </c>
      <c r="V28" s="122">
        <f t="shared" si="7"/>
        <v>836.4</v>
      </c>
      <c r="W28" s="122">
        <f t="shared" si="7"/>
        <v>873.6</v>
      </c>
      <c r="X28" s="122">
        <f t="shared" si="7"/>
        <v>883.92</v>
      </c>
      <c r="Y28" s="122">
        <f t="shared" si="7"/>
        <v>838.08</v>
      </c>
      <c r="Z28" s="122">
        <f>Z24</f>
        <v>819.6</v>
      </c>
      <c r="AA28" s="122">
        <f>SUM(C28:Z28)</f>
        <v>20014.919999999998</v>
      </c>
      <c r="AB28" s="123">
        <f>AA28/24</f>
        <v>833.95499999999993</v>
      </c>
      <c r="AC28" s="124"/>
      <c r="AD28" s="29"/>
      <c r="AE28" s="29"/>
      <c r="AF28" s="29"/>
      <c r="AG28" s="29"/>
    </row>
    <row r="29" spans="1:33" x14ac:dyDescent="0.25">
      <c r="A29" s="125" t="s">
        <v>46</v>
      </c>
      <c r="B29" s="121" t="s">
        <v>47</v>
      </c>
      <c r="C29" s="134">
        <v>6</v>
      </c>
      <c r="D29" s="134">
        <v>6</v>
      </c>
      <c r="E29" s="134">
        <v>6</v>
      </c>
      <c r="F29" s="134">
        <v>6</v>
      </c>
      <c r="G29" s="134">
        <v>6</v>
      </c>
      <c r="H29" s="134">
        <v>6</v>
      </c>
      <c r="I29" s="134">
        <v>6</v>
      </c>
      <c r="J29" s="134">
        <v>6</v>
      </c>
      <c r="K29" s="129">
        <v>6</v>
      </c>
      <c r="L29" s="129">
        <v>5.9</v>
      </c>
      <c r="M29" s="129">
        <v>5.9</v>
      </c>
      <c r="N29" s="129">
        <v>5.8</v>
      </c>
      <c r="O29" s="129">
        <v>5.8</v>
      </c>
      <c r="P29" s="129">
        <v>5.8</v>
      </c>
      <c r="Q29" s="129">
        <v>5.8</v>
      </c>
      <c r="R29" s="129">
        <v>5.8</v>
      </c>
      <c r="S29" s="129">
        <v>5.8</v>
      </c>
      <c r="T29" s="129">
        <v>6</v>
      </c>
      <c r="U29" s="129">
        <v>6</v>
      </c>
      <c r="V29" s="129">
        <v>6</v>
      </c>
      <c r="W29" s="129">
        <v>6</v>
      </c>
      <c r="X29" s="129">
        <v>6</v>
      </c>
      <c r="Y29" s="129">
        <v>6</v>
      </c>
      <c r="Z29" s="129">
        <v>6</v>
      </c>
      <c r="AA29" s="129"/>
      <c r="AB29" s="129"/>
      <c r="AC29" s="135"/>
      <c r="AD29" s="29"/>
      <c r="AE29" s="29"/>
      <c r="AF29" s="29"/>
      <c r="AG29" s="29"/>
    </row>
    <row r="30" spans="1:33" x14ac:dyDescent="0.25">
      <c r="A30" s="125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31"/>
      <c r="AC30" s="124"/>
      <c r="AD30" s="29"/>
      <c r="AE30" s="29"/>
      <c r="AF30" s="29"/>
      <c r="AG30" s="29"/>
    </row>
    <row r="31" spans="1:33" x14ac:dyDescent="0.25">
      <c r="A31" s="136" t="s">
        <v>50</v>
      </c>
      <c r="B31" s="137" t="s">
        <v>41</v>
      </c>
      <c r="C31" s="138">
        <f t="shared" ref="C31:AB32" si="8">C10+C17+C24</f>
        <v>8524.08</v>
      </c>
      <c r="D31" s="138">
        <f t="shared" si="8"/>
        <v>8585.0400000000009</v>
      </c>
      <c r="E31" s="138">
        <f t="shared" si="8"/>
        <v>8437.2000000000007</v>
      </c>
      <c r="F31" s="138">
        <f t="shared" si="8"/>
        <v>8426.2799999999988</v>
      </c>
      <c r="G31" s="138">
        <f t="shared" si="8"/>
        <v>8384.8799999999992</v>
      </c>
      <c r="H31" s="138">
        <f t="shared" si="8"/>
        <v>8318.880000000001</v>
      </c>
      <c r="I31" s="138">
        <f t="shared" si="8"/>
        <v>8899.92</v>
      </c>
      <c r="J31" s="138">
        <f t="shared" si="8"/>
        <v>11104.800000000001</v>
      </c>
      <c r="K31" s="138">
        <f t="shared" si="8"/>
        <v>10958.160000000002</v>
      </c>
      <c r="L31" s="138">
        <f t="shared" si="8"/>
        <v>11456.640000000001</v>
      </c>
      <c r="M31" s="138">
        <f t="shared" si="8"/>
        <v>11696.64</v>
      </c>
      <c r="N31" s="138">
        <f t="shared" si="8"/>
        <v>11708.759999999998</v>
      </c>
      <c r="O31" s="138">
        <f t="shared" si="8"/>
        <v>11628.000000000002</v>
      </c>
      <c r="P31" s="138">
        <f t="shared" si="8"/>
        <v>11407.440000000002</v>
      </c>
      <c r="Q31" s="138">
        <f t="shared" si="8"/>
        <v>11044.32</v>
      </c>
      <c r="R31" s="138">
        <f t="shared" si="8"/>
        <v>10799.52</v>
      </c>
      <c r="S31" s="138">
        <f t="shared" si="8"/>
        <v>10564.800000000001</v>
      </c>
      <c r="T31" s="138">
        <f t="shared" si="8"/>
        <v>9767.5199999999986</v>
      </c>
      <c r="U31" s="138">
        <f t="shared" si="8"/>
        <v>9239.2799999999988</v>
      </c>
      <c r="V31" s="138">
        <f t="shared" si="8"/>
        <v>8930.8799999999992</v>
      </c>
      <c r="W31" s="138">
        <f t="shared" si="8"/>
        <v>8748</v>
      </c>
      <c r="X31" s="138">
        <f t="shared" si="8"/>
        <v>8637.36</v>
      </c>
      <c r="Y31" s="138">
        <f t="shared" si="8"/>
        <v>8505.1200000000008</v>
      </c>
      <c r="Z31" s="138">
        <f t="shared" si="8"/>
        <v>8471.0400000000009</v>
      </c>
      <c r="AA31" s="138">
        <f t="shared" si="8"/>
        <v>234244.56</v>
      </c>
      <c r="AB31" s="138">
        <f t="shared" si="8"/>
        <v>9759.99</v>
      </c>
      <c r="AC31" s="139">
        <f>AC10+AC17+AC24</f>
        <v>11831.16</v>
      </c>
      <c r="AD31" s="148"/>
      <c r="AE31" s="148"/>
      <c r="AF31" s="148"/>
      <c r="AG31" s="148"/>
    </row>
    <row r="32" spans="1:33" x14ac:dyDescent="0.25">
      <c r="A32" s="136"/>
      <c r="B32" s="137" t="s">
        <v>42</v>
      </c>
      <c r="C32" s="138">
        <f>C11+C18+C25</f>
        <v>2096.64</v>
      </c>
      <c r="D32" s="138">
        <f t="shared" si="8"/>
        <v>2113.92</v>
      </c>
      <c r="E32" s="138">
        <f t="shared" si="8"/>
        <v>2114.8799999999997</v>
      </c>
      <c r="F32" s="138">
        <f>F11+F18+F25</f>
        <v>2098.56</v>
      </c>
      <c r="G32" s="138">
        <f t="shared" si="8"/>
        <v>2093.7599999999998</v>
      </c>
      <c r="H32" s="138">
        <f>H11+H18+H25</f>
        <v>2020.56</v>
      </c>
      <c r="I32" s="138">
        <f t="shared" si="8"/>
        <v>2261.52</v>
      </c>
      <c r="J32" s="138">
        <f>J11+J18+J25</f>
        <v>2955.36</v>
      </c>
      <c r="K32" s="138">
        <f>K11+K18+K25</f>
        <v>2816.4</v>
      </c>
      <c r="L32" s="138">
        <f t="shared" si="8"/>
        <v>2912.16</v>
      </c>
      <c r="M32" s="138">
        <f t="shared" si="8"/>
        <v>2700.72</v>
      </c>
      <c r="N32" s="138">
        <f t="shared" si="8"/>
        <v>2997.3599999999997</v>
      </c>
      <c r="O32" s="138">
        <f t="shared" si="8"/>
        <v>2864.64</v>
      </c>
      <c r="P32" s="138">
        <f t="shared" si="8"/>
        <v>3020.1600000000003</v>
      </c>
      <c r="Q32" s="138">
        <f t="shared" si="8"/>
        <v>2953.6800000000003</v>
      </c>
      <c r="R32" s="138">
        <f>R11+R18+R25</f>
        <v>2787.6</v>
      </c>
      <c r="S32" s="138">
        <f>S11+S18+S25</f>
        <v>2741.76</v>
      </c>
      <c r="T32" s="138">
        <f t="shared" si="8"/>
        <v>2464.08</v>
      </c>
      <c r="U32" s="138">
        <f t="shared" si="8"/>
        <v>2333.7599999999998</v>
      </c>
      <c r="V32" s="138">
        <f>V11+V18+V25</f>
        <v>2210.16</v>
      </c>
      <c r="W32" s="138">
        <f t="shared" si="8"/>
        <v>2204.88</v>
      </c>
      <c r="X32" s="138">
        <f t="shared" si="8"/>
        <v>2136.7200000000003</v>
      </c>
      <c r="Y32" s="138">
        <f>Y11+Y18+Y25</f>
        <v>2119.44</v>
      </c>
      <c r="Z32" s="138">
        <f>Z11+Z18+Z25</f>
        <v>2045.52</v>
      </c>
      <c r="AA32" s="138">
        <f>SUM(C32:Z32)</f>
        <v>59064.240000000005</v>
      </c>
      <c r="AB32" s="140">
        <f>AA32/24</f>
        <v>2461.0100000000002</v>
      </c>
      <c r="AC32" s="141"/>
      <c r="AD32" s="148"/>
      <c r="AE32" s="148"/>
      <c r="AF32" s="148"/>
      <c r="AG32" s="148"/>
    </row>
    <row r="33" spans="1:30" x14ac:dyDescent="0.25">
      <c r="A33" s="136" t="s">
        <v>43</v>
      </c>
      <c r="B33" s="137" t="s">
        <v>41</v>
      </c>
      <c r="C33" s="138">
        <f>C31-C34</f>
        <v>4634.3026</v>
      </c>
      <c r="D33" s="138">
        <f t="shared" ref="D33:AB33" si="9">D31-D34</f>
        <v>4599.3426000000009</v>
      </c>
      <c r="E33" s="138">
        <f t="shared" si="9"/>
        <v>4462.9426000000003</v>
      </c>
      <c r="F33" s="138">
        <f t="shared" si="9"/>
        <v>4478.882599999999</v>
      </c>
      <c r="G33" s="138">
        <f t="shared" si="9"/>
        <v>4478.882599999999</v>
      </c>
      <c r="H33" s="138">
        <f t="shared" si="9"/>
        <v>4472.3826000000008</v>
      </c>
      <c r="I33" s="138">
        <f t="shared" si="9"/>
        <v>4831.8325999999997</v>
      </c>
      <c r="J33" s="138">
        <f t="shared" si="9"/>
        <v>5393.6226000000015</v>
      </c>
      <c r="K33" s="138">
        <f t="shared" si="9"/>
        <v>5087.5226000000011</v>
      </c>
      <c r="L33" s="138">
        <f t="shared" si="9"/>
        <v>5232.7826000000005</v>
      </c>
      <c r="M33" s="138">
        <f t="shared" si="9"/>
        <v>5255.2925999999979</v>
      </c>
      <c r="N33" s="138">
        <f t="shared" si="9"/>
        <v>5333.2125999999989</v>
      </c>
      <c r="O33" s="138">
        <f t="shared" si="9"/>
        <v>5205.5126000000018</v>
      </c>
      <c r="P33" s="138">
        <f t="shared" si="9"/>
        <v>5225.4326000000019</v>
      </c>
      <c r="Q33" s="138">
        <f t="shared" si="9"/>
        <v>5173.7025999999996</v>
      </c>
      <c r="R33" s="138">
        <f t="shared" si="9"/>
        <v>5143.4926000000005</v>
      </c>
      <c r="S33" s="138">
        <f t="shared" si="9"/>
        <v>5026.6626000000015</v>
      </c>
      <c r="T33" s="138">
        <f t="shared" si="9"/>
        <v>4896.8125999999984</v>
      </c>
      <c r="U33" s="138">
        <f t="shared" si="9"/>
        <v>4758.7225999999991</v>
      </c>
      <c r="V33" s="138">
        <f t="shared" si="9"/>
        <v>4611.7825999999995</v>
      </c>
      <c r="W33" s="138">
        <f t="shared" si="9"/>
        <v>4567.4526000000005</v>
      </c>
      <c r="X33" s="138">
        <f t="shared" si="9"/>
        <v>4539.1726000000008</v>
      </c>
      <c r="Y33" s="138">
        <f t="shared" si="9"/>
        <v>4478.3626000000004</v>
      </c>
      <c r="Z33" s="138">
        <f t="shared" si="9"/>
        <v>4472.9926000000014</v>
      </c>
      <c r="AA33" s="138">
        <f t="shared" si="9"/>
        <v>116361.1024</v>
      </c>
      <c r="AB33" s="138">
        <f t="shared" si="9"/>
        <v>4848.179266666667</v>
      </c>
      <c r="AC33" s="139">
        <f>MAX(C33:Z33)</f>
        <v>5393.6226000000015</v>
      </c>
    </row>
    <row r="34" spans="1:30" x14ac:dyDescent="0.25">
      <c r="A34" s="136" t="s">
        <v>44</v>
      </c>
      <c r="B34" s="137" t="s">
        <v>41</v>
      </c>
      <c r="C34" s="138">
        <f>C13+C20+C27</f>
        <v>3889.7773999999999</v>
      </c>
      <c r="D34" s="138">
        <f t="shared" ref="D34:AB34" si="10">D13+D20+D27</f>
        <v>3985.6974</v>
      </c>
      <c r="E34" s="138">
        <f t="shared" si="10"/>
        <v>3974.2574000000004</v>
      </c>
      <c r="F34" s="138">
        <f t="shared" si="10"/>
        <v>3947.3974000000003</v>
      </c>
      <c r="G34" s="138">
        <f t="shared" si="10"/>
        <v>3905.9974000000002</v>
      </c>
      <c r="H34" s="138">
        <f t="shared" si="10"/>
        <v>3846.4974000000002</v>
      </c>
      <c r="I34" s="138">
        <f t="shared" si="10"/>
        <v>4068.0874000000003</v>
      </c>
      <c r="J34" s="138">
        <f t="shared" si="10"/>
        <v>5711.1773999999996</v>
      </c>
      <c r="K34" s="138">
        <f t="shared" si="10"/>
        <v>5870.6374000000005</v>
      </c>
      <c r="L34" s="138">
        <f t="shared" si="10"/>
        <v>6223.8574000000008</v>
      </c>
      <c r="M34" s="138">
        <f t="shared" si="10"/>
        <v>6441.3474000000015</v>
      </c>
      <c r="N34" s="138">
        <f t="shared" si="10"/>
        <v>6375.5473999999995</v>
      </c>
      <c r="O34" s="138">
        <f t="shared" si="10"/>
        <v>6422.4874</v>
      </c>
      <c r="P34" s="138">
        <f t="shared" si="10"/>
        <v>6182.0074000000004</v>
      </c>
      <c r="Q34" s="138">
        <f t="shared" si="10"/>
        <v>5870.6174000000001</v>
      </c>
      <c r="R34" s="138">
        <f t="shared" si="10"/>
        <v>5656.0273999999999</v>
      </c>
      <c r="S34" s="138">
        <f t="shared" si="10"/>
        <v>5538.1373999999996</v>
      </c>
      <c r="T34" s="138">
        <f t="shared" si="10"/>
        <v>4870.7074000000002</v>
      </c>
      <c r="U34" s="138">
        <f t="shared" si="10"/>
        <v>4480.5573999999997</v>
      </c>
      <c r="V34" s="138">
        <f t="shared" si="10"/>
        <v>4319.0973999999997</v>
      </c>
      <c r="W34" s="138">
        <f t="shared" si="10"/>
        <v>4180.5473999999995</v>
      </c>
      <c r="X34" s="138">
        <f t="shared" si="10"/>
        <v>4098.1873999999998</v>
      </c>
      <c r="Y34" s="138">
        <f t="shared" si="10"/>
        <v>4026.7574</v>
      </c>
      <c r="Z34" s="138">
        <f t="shared" si="10"/>
        <v>3998.0473999999999</v>
      </c>
      <c r="AA34" s="138">
        <f t="shared" si="10"/>
        <v>117883.45759999999</v>
      </c>
      <c r="AB34" s="138">
        <f t="shared" si="10"/>
        <v>4911.8107333333328</v>
      </c>
      <c r="AC34" s="139">
        <f>MAX(C34:Z34)</f>
        <v>6441.3474000000015</v>
      </c>
    </row>
    <row r="35" spans="1:30" ht="15.75" thickBot="1" x14ac:dyDescent="0.3">
      <c r="A35" s="142" t="s">
        <v>45</v>
      </c>
      <c r="B35" s="143" t="s">
        <v>41</v>
      </c>
      <c r="C35" s="144">
        <f t="shared" ref="C35:Z35" si="11">C31</f>
        <v>8524.08</v>
      </c>
      <c r="D35" s="144">
        <f t="shared" si="11"/>
        <v>8585.0400000000009</v>
      </c>
      <c r="E35" s="144">
        <f t="shared" si="11"/>
        <v>8437.2000000000007</v>
      </c>
      <c r="F35" s="144">
        <f t="shared" si="11"/>
        <v>8426.2799999999988</v>
      </c>
      <c r="G35" s="144">
        <f t="shared" si="11"/>
        <v>8384.8799999999992</v>
      </c>
      <c r="H35" s="144">
        <f t="shared" si="11"/>
        <v>8318.880000000001</v>
      </c>
      <c r="I35" s="144">
        <f t="shared" si="11"/>
        <v>8899.92</v>
      </c>
      <c r="J35" s="144">
        <f t="shared" si="11"/>
        <v>11104.800000000001</v>
      </c>
      <c r="K35" s="144">
        <f t="shared" si="11"/>
        <v>10958.160000000002</v>
      </c>
      <c r="L35" s="144">
        <f t="shared" si="11"/>
        <v>11456.640000000001</v>
      </c>
      <c r="M35" s="144">
        <f t="shared" si="11"/>
        <v>11696.64</v>
      </c>
      <c r="N35" s="144">
        <f t="shared" si="11"/>
        <v>11708.759999999998</v>
      </c>
      <c r="O35" s="144">
        <f t="shared" si="11"/>
        <v>11628.000000000002</v>
      </c>
      <c r="P35" s="144">
        <f t="shared" si="11"/>
        <v>11407.440000000002</v>
      </c>
      <c r="Q35" s="144">
        <f t="shared" si="11"/>
        <v>11044.32</v>
      </c>
      <c r="R35" s="144">
        <f t="shared" si="11"/>
        <v>10799.52</v>
      </c>
      <c r="S35" s="144">
        <f t="shared" si="11"/>
        <v>10564.800000000001</v>
      </c>
      <c r="T35" s="144">
        <f t="shared" si="11"/>
        <v>9767.5199999999986</v>
      </c>
      <c r="U35" s="144">
        <f t="shared" si="11"/>
        <v>9239.2799999999988</v>
      </c>
      <c r="V35" s="144">
        <f t="shared" si="11"/>
        <v>8930.8799999999992</v>
      </c>
      <c r="W35" s="144">
        <f t="shared" si="11"/>
        <v>8748</v>
      </c>
      <c r="X35" s="144">
        <f t="shared" si="11"/>
        <v>8637.36</v>
      </c>
      <c r="Y35" s="144">
        <f t="shared" si="11"/>
        <v>8505.1200000000008</v>
      </c>
      <c r="Z35" s="144">
        <f t="shared" si="11"/>
        <v>8471.0400000000009</v>
      </c>
      <c r="AA35" s="144">
        <f>SUM(C35:Z35)+1</f>
        <v>234245.55999999997</v>
      </c>
      <c r="AB35" s="145">
        <f>AA35/24</f>
        <v>9760.2316666666648</v>
      </c>
      <c r="AC35" s="146"/>
    </row>
    <row r="36" spans="1:30" x14ac:dyDescent="0.25">
      <c r="A36" s="39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147"/>
      <c r="AD36" s="148"/>
    </row>
    <row r="37" spans="1:30" x14ac:dyDescent="0.25">
      <c r="A37" s="39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147"/>
      <c r="AD37" s="148"/>
    </row>
    <row r="38" spans="1:30" x14ac:dyDescent="0.25">
      <c r="A38" s="39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47"/>
      <c r="AD38" s="148"/>
    </row>
    <row r="39" spans="1:30" x14ac:dyDescent="0.25">
      <c r="A39" s="39"/>
      <c r="B39" s="3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1"/>
      <c r="AB39" s="31"/>
      <c r="AC39" s="147"/>
      <c r="AD39" s="148"/>
    </row>
    <row r="40" spans="1:30" ht="30.75" x14ac:dyDescent="0.45">
      <c r="A40" s="39"/>
      <c r="B40" s="31"/>
      <c r="C40" s="2" t="s">
        <v>55</v>
      </c>
      <c r="D40" s="3"/>
      <c r="E40" s="3"/>
      <c r="F40" s="3"/>
      <c r="G40" s="3"/>
      <c r="H40" s="3"/>
      <c r="I40" s="4"/>
      <c r="J40" s="4"/>
      <c r="K40" s="4"/>
      <c r="L40" s="4"/>
      <c r="M40" s="4"/>
      <c r="N40" s="3"/>
      <c r="O40" s="3"/>
      <c r="P40" s="3"/>
      <c r="Q40" s="3"/>
      <c r="R40" s="41"/>
      <c r="S40" s="30"/>
      <c r="T40" s="41"/>
      <c r="U40" s="41"/>
      <c r="V40" s="36"/>
      <c r="W40" s="36"/>
      <c r="X40" s="36"/>
      <c r="Y40" s="36"/>
      <c r="Z40" s="36"/>
      <c r="AA40" s="31"/>
      <c r="AB40" s="31"/>
      <c r="AC40" s="147"/>
      <c r="AD40" s="148"/>
    </row>
    <row r="41" spans="1:30" ht="18" x14ac:dyDescent="0.25">
      <c r="A41" s="39"/>
      <c r="B41" s="31"/>
      <c r="C41" s="42"/>
      <c r="D41" s="36"/>
      <c r="E41" s="36"/>
      <c r="F41" s="36"/>
      <c r="G41" s="36"/>
      <c r="H41" s="36"/>
      <c r="I41" s="36"/>
      <c r="J41" s="36"/>
      <c r="K41" s="43"/>
      <c r="L41" s="43"/>
      <c r="M41" s="43"/>
      <c r="N41" s="43"/>
      <c r="O41" s="43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1"/>
      <c r="AB41" s="31"/>
      <c r="AC41" s="30"/>
      <c r="AD41" s="29"/>
    </row>
    <row r="42" spans="1:30" ht="18" x14ac:dyDescent="0.25">
      <c r="A42" s="39"/>
      <c r="B42" s="31"/>
      <c r="C42" s="42"/>
      <c r="D42" s="36"/>
      <c r="E42" s="36"/>
      <c r="F42" s="36"/>
      <c r="G42" s="36"/>
      <c r="H42" s="36"/>
      <c r="I42" s="36"/>
      <c r="J42" s="36"/>
      <c r="K42" s="43"/>
      <c r="L42" s="43"/>
      <c r="M42" s="43"/>
      <c r="N42" s="43"/>
      <c r="O42" s="43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1"/>
      <c r="AB42" s="31"/>
      <c r="AC42" s="30"/>
      <c r="AD42" s="29"/>
    </row>
    <row r="43" spans="1:30" ht="27" x14ac:dyDescent="0.35">
      <c r="A43" s="39"/>
      <c r="B43" s="31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1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3"/>
      <c r="AB43" s="53"/>
      <c r="AC43" s="30"/>
      <c r="AD43" s="29"/>
    </row>
    <row r="44" spans="1:30" ht="18" x14ac:dyDescent="0.25">
      <c r="A44" s="39"/>
      <c r="B44" s="31"/>
      <c r="C44" s="46"/>
      <c r="D44" s="45"/>
      <c r="E44" s="45"/>
      <c r="F44" s="45"/>
      <c r="G44" s="45"/>
      <c r="H44" s="45"/>
      <c r="I44" s="45"/>
      <c r="J44" s="45"/>
      <c r="K44" s="45"/>
      <c r="L44" s="45"/>
      <c r="M44" s="43"/>
      <c r="N44" s="43"/>
      <c r="O44" s="43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1"/>
      <c r="AB44" s="31"/>
      <c r="AC44" s="30"/>
      <c r="AD44" s="29"/>
    </row>
    <row r="45" spans="1:30" ht="18" x14ac:dyDescent="0.25">
      <c r="A45" s="39"/>
      <c r="B45" s="31"/>
      <c r="C45" s="42"/>
      <c r="D45" s="36"/>
      <c r="E45" s="36"/>
      <c r="F45" s="36"/>
      <c r="G45" s="36"/>
      <c r="H45" s="36"/>
      <c r="I45" s="36"/>
      <c r="J45" s="36"/>
      <c r="K45" s="36"/>
      <c r="L45" s="36"/>
      <c r="M45" s="43"/>
      <c r="N45" s="43"/>
      <c r="O45" s="43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1"/>
      <c r="AB45" s="31"/>
      <c r="AC45" s="30"/>
      <c r="AD45" s="29"/>
    </row>
    <row r="46" spans="1:30" ht="15.75" x14ac:dyDescent="0.25">
      <c r="A46" s="35"/>
      <c r="B46" s="31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43"/>
      <c r="N46" s="43"/>
      <c r="O46" s="43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1"/>
      <c r="AC46" s="30"/>
      <c r="AD46" s="29"/>
    </row>
    <row r="47" spans="1:30" ht="23.25" x14ac:dyDescent="0.35">
      <c r="A47" s="39"/>
      <c r="B47" s="3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47"/>
      <c r="N47" s="47"/>
      <c r="O47" s="47"/>
      <c r="P47" s="48"/>
      <c r="Q47" s="48"/>
      <c r="R47" s="48"/>
      <c r="S47" s="48"/>
      <c r="T47" s="48"/>
      <c r="U47" s="48"/>
      <c r="V47" s="48"/>
      <c r="W47" s="48"/>
      <c r="X47" s="36"/>
      <c r="Y47" s="45"/>
      <c r="Z47" s="45"/>
      <c r="AA47" s="45"/>
      <c r="AB47" s="45"/>
      <c r="AC47" s="45"/>
      <c r="AD47" s="29"/>
    </row>
    <row r="48" spans="1:30" x14ac:dyDescent="0.25">
      <c r="A48" s="43"/>
      <c r="B48" s="3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36"/>
      <c r="Y48" s="36"/>
      <c r="Z48" s="36"/>
      <c r="AA48" s="36"/>
      <c r="AB48" s="36"/>
      <c r="AC48" s="30"/>
      <c r="AD48" s="29"/>
    </row>
    <row r="49" spans="1:29" x14ac:dyDescent="0.25">
      <c r="A49" s="43"/>
      <c r="B49" s="3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0"/>
    </row>
    <row r="50" spans="1:29" ht="15.75" x14ac:dyDescent="0.25">
      <c r="A50" s="35" t="s">
        <v>54</v>
      </c>
      <c r="B50" s="36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0"/>
    </row>
    <row r="51" spans="1:29" ht="18" x14ac:dyDescent="0.25">
      <c r="A51" s="43"/>
      <c r="B51" s="36"/>
      <c r="C51" s="4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0"/>
    </row>
    <row r="52" spans="1:29" ht="15.75" x14ac:dyDescent="0.25">
      <c r="A52" s="43"/>
      <c r="B52" s="36"/>
      <c r="C52" s="4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0"/>
    </row>
    <row r="53" spans="1:29" ht="15.75" x14ac:dyDescent="0.25">
      <c r="A53" s="43"/>
      <c r="B53" s="36"/>
      <c r="C53" s="4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0"/>
    </row>
    <row r="54" spans="1:29" x14ac:dyDescent="0.25">
      <c r="A54" s="37"/>
      <c r="B54" s="33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29"/>
    </row>
    <row r="55" spans="1:29" x14ac:dyDescent="0.25">
      <c r="A55" s="36"/>
      <c r="B55" s="3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29"/>
    </row>
    <row r="56" spans="1:29" x14ac:dyDescent="0.25">
      <c r="A56" s="36"/>
      <c r="B56" s="3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29"/>
    </row>
    <row r="57" spans="1:29" x14ac:dyDescent="0.25">
      <c r="A57" s="36"/>
      <c r="B57" s="3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29"/>
    </row>
    <row r="58" spans="1:29" x14ac:dyDescent="0.25">
      <c r="A58" s="36"/>
      <c r="B58" s="3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29"/>
    </row>
    <row r="59" spans="1:29" x14ac:dyDescent="0.25">
      <c r="A59" s="36"/>
      <c r="B59" s="3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29"/>
    </row>
    <row r="60" spans="1:29" x14ac:dyDescent="0.25">
      <c r="A60" s="3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x14ac:dyDescent="0.25">
      <c r="A61" s="3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x14ac:dyDescent="0.25">
      <c r="A62" s="3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x14ac:dyDescent="0.25">
      <c r="A63" s="3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x14ac:dyDescent="0.25">
      <c r="A64" s="3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</sheetData>
  <mergeCells count="6">
    <mergeCell ref="A7:AC7"/>
    <mergeCell ref="A10:A11"/>
    <mergeCell ref="A17:A18"/>
    <mergeCell ref="A24:A25"/>
    <mergeCell ref="X3:AC3"/>
    <mergeCell ref="A3:W3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Факт.нагрузки 06.2022</vt:lpstr>
      <vt:lpstr>Ведомость 06.2022</vt:lpstr>
      <vt:lpstr>Факт.нагрузки 12.2022</vt:lpstr>
      <vt:lpstr>Ведомость 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2023-03-16T11:42:29Z</dcterms:modified>
</cp:coreProperties>
</file>