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2330"/>
  </bookViews>
  <sheets>
    <sheet name="Сводная 06.2023" sheetId="1" r:id="rId1"/>
    <sheet name="Фактическая 06.2023" sheetId="2" r:id="rId2"/>
  </sheets>
  <externalReferences>
    <externalReference r:id="rId3"/>
  </externalReferences>
  <definedNames>
    <definedName name="_xlnm.Print_Area" localSheetId="0">'Сводная 06.2023'!$A$1:$AA$58</definedName>
    <definedName name="_xlnm.Print_Area" localSheetId="1">'Фактическая 06.2023'!$A$1:$AD$47</definedName>
  </definedNames>
  <calcPr calcId="162913"/>
</workbook>
</file>

<file path=xl/calcChain.xml><?xml version="1.0" encoding="utf-8"?>
<calcChain xmlns="http://schemas.openxmlformats.org/spreadsheetml/2006/main">
  <c r="S32" i="2" l="1"/>
  <c r="K32" i="2"/>
  <c r="C32" i="2"/>
  <c r="Y28" i="2"/>
  <c r="S28" i="2"/>
  <c r="Q28" i="2"/>
  <c r="K28" i="2"/>
  <c r="I28" i="2"/>
  <c r="C28" i="2"/>
  <c r="Z27" i="2"/>
  <c r="Y27" i="2"/>
  <c r="X27" i="2"/>
  <c r="X34" i="2" s="1"/>
  <c r="W27" i="2"/>
  <c r="V27" i="2"/>
  <c r="U27" i="2"/>
  <c r="T27" i="2"/>
  <c r="S27" i="2"/>
  <c r="R27" i="2"/>
  <c r="Q27" i="2"/>
  <c r="P27" i="2"/>
  <c r="P34" i="2" s="1"/>
  <c r="O27" i="2"/>
  <c r="N27" i="2"/>
  <c r="M27" i="2"/>
  <c r="L27" i="2"/>
  <c r="K27" i="2"/>
  <c r="J27" i="2"/>
  <c r="I27" i="2"/>
  <c r="H27" i="2"/>
  <c r="H34" i="2" s="1"/>
  <c r="G27" i="2"/>
  <c r="F27" i="2"/>
  <c r="E27" i="2"/>
  <c r="D27" i="2"/>
  <c r="C27" i="2"/>
  <c r="AD27" i="2" s="1"/>
  <c r="W26" i="2"/>
  <c r="O26" i="2"/>
  <c r="G26" i="2"/>
  <c r="Z25" i="2"/>
  <c r="Y25" i="2"/>
  <c r="X25" i="2"/>
  <c r="W25" i="2"/>
  <c r="V25" i="2"/>
  <c r="U25" i="2"/>
  <c r="T25" i="2"/>
  <c r="S25" i="2"/>
  <c r="R25" i="2"/>
  <c r="Q25" i="2"/>
  <c r="P25" i="2"/>
  <c r="O25" i="2"/>
  <c r="N25" i="2"/>
  <c r="M25" i="2"/>
  <c r="L25" i="2"/>
  <c r="K25" i="2"/>
  <c r="J25" i="2"/>
  <c r="I25" i="2"/>
  <c r="H25" i="2"/>
  <c r="G25" i="2"/>
  <c r="F25" i="2"/>
  <c r="E25" i="2"/>
  <c r="D25" i="2"/>
  <c r="C25" i="2"/>
  <c r="AA25" i="2" s="1"/>
  <c r="AB25" i="2" s="1"/>
  <c r="AC24" i="2"/>
  <c r="Z24" i="2"/>
  <c r="Z28" i="2" s="1"/>
  <c r="Y24" i="2"/>
  <c r="Y31" i="2" s="1"/>
  <c r="X24" i="2"/>
  <c r="X26" i="2" s="1"/>
  <c r="W24" i="2"/>
  <c r="W28" i="2" s="1"/>
  <c r="V24" i="2"/>
  <c r="V28" i="2" s="1"/>
  <c r="U24" i="2"/>
  <c r="U26" i="2" s="1"/>
  <c r="T24" i="2"/>
  <c r="T26" i="2" s="1"/>
  <c r="S24" i="2"/>
  <c r="S26" i="2" s="1"/>
  <c r="R24" i="2"/>
  <c r="R28" i="2" s="1"/>
  <c r="Q24" i="2"/>
  <c r="Q31" i="2" s="1"/>
  <c r="P24" i="2"/>
  <c r="P26" i="2" s="1"/>
  <c r="O24" i="2"/>
  <c r="O28" i="2" s="1"/>
  <c r="N24" i="2"/>
  <c r="N28" i="2" s="1"/>
  <c r="M24" i="2"/>
  <c r="M26" i="2" s="1"/>
  <c r="L24" i="2"/>
  <c r="L26" i="2" s="1"/>
  <c r="K24" i="2"/>
  <c r="K26" i="2" s="1"/>
  <c r="J24" i="2"/>
  <c r="J28" i="2" s="1"/>
  <c r="I24" i="2"/>
  <c r="I31" i="2" s="1"/>
  <c r="H24" i="2"/>
  <c r="H26" i="2" s="1"/>
  <c r="G24" i="2"/>
  <c r="G28" i="2" s="1"/>
  <c r="F24" i="2"/>
  <c r="F28" i="2" s="1"/>
  <c r="E24" i="2"/>
  <c r="E26" i="2" s="1"/>
  <c r="D24" i="2"/>
  <c r="D26" i="2" s="1"/>
  <c r="C24" i="2"/>
  <c r="C26" i="2" s="1"/>
  <c r="Y21" i="2"/>
  <c r="U21" i="2"/>
  <c r="Q21" i="2"/>
  <c r="M21" i="2"/>
  <c r="I21" i="2"/>
  <c r="E21" i="2"/>
  <c r="Z20" i="2"/>
  <c r="Y20" i="2"/>
  <c r="X20" i="2"/>
  <c r="W20" i="2"/>
  <c r="V20" i="2"/>
  <c r="V34" i="2" s="1"/>
  <c r="U20" i="2"/>
  <c r="T20" i="2"/>
  <c r="S20" i="2"/>
  <c r="R20" i="2"/>
  <c r="Q20" i="2"/>
  <c r="P20" i="2"/>
  <c r="O20" i="2"/>
  <c r="N20" i="2"/>
  <c r="N34" i="2" s="1"/>
  <c r="M20" i="2"/>
  <c r="L20" i="2"/>
  <c r="K20" i="2"/>
  <c r="J20" i="2"/>
  <c r="I20" i="2"/>
  <c r="H20" i="2"/>
  <c r="G20" i="2"/>
  <c r="F20" i="2"/>
  <c r="F34" i="2" s="1"/>
  <c r="E20" i="2"/>
  <c r="D20" i="2"/>
  <c r="C20" i="2"/>
  <c r="U19" i="2"/>
  <c r="M19" i="2"/>
  <c r="E19" i="2"/>
  <c r="Z18" i="2"/>
  <c r="Y18" i="2"/>
  <c r="X18" i="2"/>
  <c r="W18" i="2"/>
  <c r="V18" i="2"/>
  <c r="U18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G18" i="2"/>
  <c r="F18" i="2"/>
  <c r="E18" i="2"/>
  <c r="D18" i="2"/>
  <c r="C18" i="2"/>
  <c r="AA18" i="2" s="1"/>
  <c r="AB18" i="2" s="1"/>
  <c r="Z17" i="2"/>
  <c r="Y17" i="2"/>
  <c r="Y19" i="2" s="1"/>
  <c r="X17" i="2"/>
  <c r="X21" i="2" s="1"/>
  <c r="W17" i="2"/>
  <c r="V17" i="2"/>
  <c r="U17" i="2"/>
  <c r="T17" i="2"/>
  <c r="T21" i="2" s="1"/>
  <c r="S17" i="2"/>
  <c r="R17" i="2"/>
  <c r="Q17" i="2"/>
  <c r="Q19" i="2" s="1"/>
  <c r="P17" i="2"/>
  <c r="P21" i="2" s="1"/>
  <c r="O17" i="2"/>
  <c r="N17" i="2"/>
  <c r="M17" i="2"/>
  <c r="L17" i="2"/>
  <c r="L21" i="2" s="1"/>
  <c r="K17" i="2"/>
  <c r="J17" i="2"/>
  <c r="I17" i="2"/>
  <c r="I19" i="2" s="1"/>
  <c r="H17" i="2"/>
  <c r="H21" i="2" s="1"/>
  <c r="G17" i="2"/>
  <c r="F17" i="2"/>
  <c r="E17" i="2"/>
  <c r="D17" i="2"/>
  <c r="D21" i="2" s="1"/>
  <c r="C17" i="2"/>
  <c r="U14" i="2"/>
  <c r="M14" i="2"/>
  <c r="E14" i="2"/>
  <c r="Z13" i="2"/>
  <c r="Z12" i="2" s="1"/>
  <c r="Y13" i="2"/>
  <c r="Y34" i="2" s="1"/>
  <c r="X13" i="2"/>
  <c r="W13" i="2"/>
  <c r="W34" i="2" s="1"/>
  <c r="V13" i="2"/>
  <c r="V12" i="2" s="1"/>
  <c r="U13" i="2"/>
  <c r="U34" i="2" s="1"/>
  <c r="T13" i="2"/>
  <c r="T34" i="2" s="1"/>
  <c r="S13" i="2"/>
  <c r="S34" i="2" s="1"/>
  <c r="R13" i="2"/>
  <c r="R12" i="2" s="1"/>
  <c r="Q13" i="2"/>
  <c r="Q34" i="2" s="1"/>
  <c r="P13" i="2"/>
  <c r="O13" i="2"/>
  <c r="O34" i="2" s="1"/>
  <c r="N13" i="2"/>
  <c r="N12" i="2" s="1"/>
  <c r="M13" i="2"/>
  <c r="M34" i="2" s="1"/>
  <c r="L13" i="2"/>
  <c r="L34" i="2" s="1"/>
  <c r="K13" i="2"/>
  <c r="K34" i="2" s="1"/>
  <c r="J13" i="2"/>
  <c r="J12" i="2" s="1"/>
  <c r="I13" i="2"/>
  <c r="I34" i="2" s="1"/>
  <c r="H13" i="2"/>
  <c r="G13" i="2"/>
  <c r="G34" i="2" s="1"/>
  <c r="F13" i="2"/>
  <c r="F12" i="2" s="1"/>
  <c r="E13" i="2"/>
  <c r="E34" i="2" s="1"/>
  <c r="D13" i="2"/>
  <c r="D34" i="2" s="1"/>
  <c r="C13" i="2"/>
  <c r="C34" i="2" s="1"/>
  <c r="U12" i="2"/>
  <c r="S12" i="2"/>
  <c r="M12" i="2"/>
  <c r="K12" i="2"/>
  <c r="E12" i="2"/>
  <c r="C12" i="2"/>
  <c r="Z11" i="2"/>
  <c r="Z32" i="2" s="1"/>
  <c r="Y11" i="2"/>
  <c r="Y32" i="2" s="1"/>
  <c r="X11" i="2"/>
  <c r="X32" i="2" s="1"/>
  <c r="W11" i="2"/>
  <c r="W32" i="2" s="1"/>
  <c r="V11" i="2"/>
  <c r="V32" i="2" s="1"/>
  <c r="U11" i="2"/>
  <c r="U32" i="2" s="1"/>
  <c r="T11" i="2"/>
  <c r="T32" i="2" s="1"/>
  <c r="S11" i="2"/>
  <c r="R11" i="2"/>
  <c r="R32" i="2" s="1"/>
  <c r="Q11" i="2"/>
  <c r="Q32" i="2" s="1"/>
  <c r="P11" i="2"/>
  <c r="P32" i="2" s="1"/>
  <c r="O11" i="2"/>
  <c r="O32" i="2" s="1"/>
  <c r="N11" i="2"/>
  <c r="N32" i="2" s="1"/>
  <c r="M11" i="2"/>
  <c r="M32" i="2" s="1"/>
  <c r="L11" i="2"/>
  <c r="L32" i="2" s="1"/>
  <c r="K11" i="2"/>
  <c r="J11" i="2"/>
  <c r="J32" i="2" s="1"/>
  <c r="I11" i="2"/>
  <c r="I32" i="2" s="1"/>
  <c r="H11" i="2"/>
  <c r="H32" i="2" s="1"/>
  <c r="G11" i="2"/>
  <c r="G32" i="2" s="1"/>
  <c r="F11" i="2"/>
  <c r="F32" i="2" s="1"/>
  <c r="E11" i="2"/>
  <c r="E32" i="2" s="1"/>
  <c r="D11" i="2"/>
  <c r="D32" i="2" s="1"/>
  <c r="C11" i="2"/>
  <c r="AA11" i="2" s="1"/>
  <c r="AB11" i="2" s="1"/>
  <c r="Z10" i="2"/>
  <c r="Z14" i="2" s="1"/>
  <c r="Y10" i="2"/>
  <c r="Y12" i="2" s="1"/>
  <c r="X10" i="2"/>
  <c r="X31" i="2" s="1"/>
  <c r="W10" i="2"/>
  <c r="W12" i="2" s="1"/>
  <c r="V10" i="2"/>
  <c r="V14" i="2" s="1"/>
  <c r="U10" i="2"/>
  <c r="U31" i="2" s="1"/>
  <c r="T10" i="2"/>
  <c r="T31" i="2" s="1"/>
  <c r="S10" i="2"/>
  <c r="S14" i="2" s="1"/>
  <c r="R10" i="2"/>
  <c r="R14" i="2" s="1"/>
  <c r="Q10" i="2"/>
  <c r="Q12" i="2" s="1"/>
  <c r="P10" i="2"/>
  <c r="P31" i="2" s="1"/>
  <c r="O10" i="2"/>
  <c r="O12" i="2" s="1"/>
  <c r="N10" i="2"/>
  <c r="N14" i="2" s="1"/>
  <c r="M10" i="2"/>
  <c r="M31" i="2" s="1"/>
  <c r="L10" i="2"/>
  <c r="L31" i="2" s="1"/>
  <c r="K10" i="2"/>
  <c r="K14" i="2" s="1"/>
  <c r="J10" i="2"/>
  <c r="J14" i="2" s="1"/>
  <c r="I10" i="2"/>
  <c r="I12" i="2" s="1"/>
  <c r="H10" i="2"/>
  <c r="H31" i="2" s="1"/>
  <c r="G10" i="2"/>
  <c r="G12" i="2" s="1"/>
  <c r="F10" i="2"/>
  <c r="F14" i="2" s="1"/>
  <c r="E10" i="2"/>
  <c r="E31" i="2" s="1"/>
  <c r="D10" i="2"/>
  <c r="D31" i="2" s="1"/>
  <c r="C10" i="2"/>
  <c r="AD10" i="2" s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AA28" i="1" s="1"/>
  <c r="AA26" i="1"/>
  <c r="AA25" i="1"/>
  <c r="AA24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AA23" i="1" s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AA22" i="1" s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AA21" i="1" s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AA20" i="1" s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AA19" i="1" s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AA18" i="1" s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AA17" i="1" s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AA16" i="1" s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AA15" i="1" s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AA14" i="1" s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AA13" i="1" s="1"/>
  <c r="C12" i="1"/>
  <c r="AA12" i="1" s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AA11" i="1" s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AA10" i="1" s="1"/>
  <c r="Z9" i="1"/>
  <c r="Z30" i="1" s="1"/>
  <c r="Y9" i="1"/>
  <c r="X9" i="1"/>
  <c r="X30" i="1" s="1"/>
  <c r="W9" i="1"/>
  <c r="V9" i="1"/>
  <c r="V30" i="1" s="1"/>
  <c r="U9" i="1"/>
  <c r="T9" i="1"/>
  <c r="T30" i="1" s="1"/>
  <c r="S9" i="1"/>
  <c r="R9" i="1"/>
  <c r="R30" i="1" s="1"/>
  <c r="Q9" i="1"/>
  <c r="P9" i="1"/>
  <c r="P30" i="1" s="1"/>
  <c r="O9" i="1"/>
  <c r="N9" i="1"/>
  <c r="N30" i="1" s="1"/>
  <c r="M9" i="1"/>
  <c r="L9" i="1"/>
  <c r="L30" i="1" s="1"/>
  <c r="K9" i="1"/>
  <c r="J9" i="1"/>
  <c r="J30" i="1" s="1"/>
  <c r="I9" i="1"/>
  <c r="H9" i="1"/>
  <c r="H30" i="1" s="1"/>
  <c r="G9" i="1"/>
  <c r="F9" i="1"/>
  <c r="F30" i="1" s="1"/>
  <c r="E9" i="1"/>
  <c r="D9" i="1"/>
  <c r="D30" i="1" s="1"/>
  <c r="C9" i="1"/>
  <c r="AA9" i="1" s="1"/>
  <c r="Z8" i="1"/>
  <c r="Y8" i="1"/>
  <c r="Y30" i="1" s="1"/>
  <c r="X8" i="1"/>
  <c r="W8" i="1"/>
  <c r="W30" i="1" s="1"/>
  <c r="V8" i="1"/>
  <c r="U8" i="1"/>
  <c r="U30" i="1" s="1"/>
  <c r="T8" i="1"/>
  <c r="S8" i="1"/>
  <c r="S30" i="1" s="1"/>
  <c r="R8" i="1"/>
  <c r="Q8" i="1"/>
  <c r="Q30" i="1" s="1"/>
  <c r="P8" i="1"/>
  <c r="O8" i="1"/>
  <c r="O30" i="1" s="1"/>
  <c r="N8" i="1"/>
  <c r="M8" i="1"/>
  <c r="M30" i="1" s="1"/>
  <c r="L8" i="1"/>
  <c r="K8" i="1"/>
  <c r="K30" i="1" s="1"/>
  <c r="J8" i="1"/>
  <c r="I8" i="1"/>
  <c r="I30" i="1" s="1"/>
  <c r="H8" i="1"/>
  <c r="G8" i="1"/>
  <c r="G30" i="1" s="1"/>
  <c r="F8" i="1"/>
  <c r="E8" i="1"/>
  <c r="E30" i="1" s="1"/>
  <c r="D8" i="1"/>
  <c r="C8" i="1"/>
  <c r="C30" i="1" s="1"/>
  <c r="AA30" i="1" s="1"/>
  <c r="Z49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AA49" i="1" s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AA46" i="1" s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AA45" i="1" s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AA44" i="1" s="1"/>
  <c r="Z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AA43" i="1" s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AA42" i="1" s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A41" i="1" s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AA40" i="1" s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AA39" i="1" s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AA38" i="1" s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AA37" i="1" s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AA36" i="1" s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AA35" i="1" s="1"/>
  <c r="Z34" i="1"/>
  <c r="Z52" i="1" s="1"/>
  <c r="Y34" i="1"/>
  <c r="Y52" i="1" s="1"/>
  <c r="X34" i="1"/>
  <c r="X52" i="1" s="1"/>
  <c r="W34" i="1"/>
  <c r="W52" i="1" s="1"/>
  <c r="V34" i="1"/>
  <c r="V52" i="1" s="1"/>
  <c r="U34" i="1"/>
  <c r="U52" i="1" s="1"/>
  <c r="T34" i="1"/>
  <c r="T52" i="1" s="1"/>
  <c r="S34" i="1"/>
  <c r="S52" i="1" s="1"/>
  <c r="R34" i="1"/>
  <c r="R52" i="1" s="1"/>
  <c r="Q34" i="1"/>
  <c r="Q52" i="1" s="1"/>
  <c r="P34" i="1"/>
  <c r="P52" i="1" s="1"/>
  <c r="O34" i="1"/>
  <c r="O52" i="1" s="1"/>
  <c r="N34" i="1"/>
  <c r="N52" i="1" s="1"/>
  <c r="M34" i="1"/>
  <c r="M52" i="1" s="1"/>
  <c r="L34" i="1"/>
  <c r="L52" i="1" s="1"/>
  <c r="K34" i="1"/>
  <c r="K52" i="1" s="1"/>
  <c r="J34" i="1"/>
  <c r="J52" i="1" s="1"/>
  <c r="I34" i="1"/>
  <c r="I52" i="1" s="1"/>
  <c r="H34" i="1"/>
  <c r="H52" i="1" s="1"/>
  <c r="G34" i="1"/>
  <c r="G52" i="1" s="1"/>
  <c r="F34" i="1"/>
  <c r="F52" i="1" s="1"/>
  <c r="E34" i="1"/>
  <c r="E52" i="1" s="1"/>
  <c r="D34" i="1"/>
  <c r="D52" i="1" s="1"/>
  <c r="C34" i="1"/>
  <c r="C52" i="1" s="1"/>
  <c r="AA52" i="1" s="1"/>
  <c r="E35" i="2" l="1"/>
  <c r="E33" i="2"/>
  <c r="M33" i="2"/>
  <c r="M35" i="2"/>
  <c r="U35" i="2"/>
  <c r="U33" i="2"/>
  <c r="AD17" i="2"/>
  <c r="C19" i="2"/>
  <c r="C21" i="2"/>
  <c r="AC17" i="2"/>
  <c r="G31" i="2"/>
  <c r="G19" i="2"/>
  <c r="G21" i="2"/>
  <c r="K19" i="2"/>
  <c r="K21" i="2"/>
  <c r="O21" i="2"/>
  <c r="O19" i="2"/>
  <c r="O31" i="2"/>
  <c r="S19" i="2"/>
  <c r="S21" i="2"/>
  <c r="W19" i="2"/>
  <c r="W31" i="2"/>
  <c r="W21" i="2"/>
  <c r="AA17" i="2"/>
  <c r="AB17" i="2" s="1"/>
  <c r="I35" i="2"/>
  <c r="I33" i="2"/>
  <c r="Q35" i="2"/>
  <c r="Q33" i="2"/>
  <c r="Y35" i="2"/>
  <c r="Y33" i="2"/>
  <c r="AA32" i="2"/>
  <c r="AB32" i="2" s="1"/>
  <c r="AD31" i="2"/>
  <c r="AA10" i="2"/>
  <c r="G14" i="2"/>
  <c r="O14" i="2"/>
  <c r="W14" i="2"/>
  <c r="AA20" i="2"/>
  <c r="AB20" i="2" s="1"/>
  <c r="I26" i="2"/>
  <c r="Q26" i="2"/>
  <c r="Y26" i="2"/>
  <c r="D35" i="2"/>
  <c r="D33" i="2"/>
  <c r="H35" i="2"/>
  <c r="H33" i="2"/>
  <c r="L35" i="2"/>
  <c r="L33" i="2"/>
  <c r="P35" i="2"/>
  <c r="P33" i="2"/>
  <c r="T35" i="2"/>
  <c r="T33" i="2"/>
  <c r="X35" i="2"/>
  <c r="X33" i="2"/>
  <c r="AC10" i="2"/>
  <c r="AC31" i="2" s="1"/>
  <c r="I14" i="2"/>
  <c r="Q14" i="2"/>
  <c r="Y14" i="2"/>
  <c r="E28" i="2"/>
  <c r="M28" i="2"/>
  <c r="U28" i="2"/>
  <c r="C31" i="2"/>
  <c r="K31" i="2"/>
  <c r="S31" i="2"/>
  <c r="J34" i="2"/>
  <c r="AD34" i="2" s="1"/>
  <c r="R34" i="2"/>
  <c r="Z34" i="2"/>
  <c r="C14" i="2"/>
  <c r="F19" i="2"/>
  <c r="J19" i="2"/>
  <c r="N19" i="2"/>
  <c r="R19" i="2"/>
  <c r="V19" i="2"/>
  <c r="Z19" i="2"/>
  <c r="AD24" i="2"/>
  <c r="AA24" i="2"/>
  <c r="AB24" i="2" s="1"/>
  <c r="AA13" i="2"/>
  <c r="D14" i="2"/>
  <c r="H14" i="2"/>
  <c r="L14" i="2"/>
  <c r="P14" i="2"/>
  <c r="T14" i="2"/>
  <c r="X14" i="2"/>
  <c r="D19" i="2"/>
  <c r="H19" i="2"/>
  <c r="L19" i="2"/>
  <c r="P19" i="2"/>
  <c r="T19" i="2"/>
  <c r="X19" i="2"/>
  <c r="AD20" i="2"/>
  <c r="F21" i="2"/>
  <c r="J21" i="2"/>
  <c r="N21" i="2"/>
  <c r="R21" i="2"/>
  <c r="V21" i="2"/>
  <c r="Z21" i="2"/>
  <c r="F26" i="2"/>
  <c r="AD26" i="2" s="1"/>
  <c r="J26" i="2"/>
  <c r="N26" i="2"/>
  <c r="R26" i="2"/>
  <c r="V26" i="2"/>
  <c r="Z26" i="2"/>
  <c r="AA27" i="2"/>
  <c r="AB27" i="2" s="1"/>
  <c r="D28" i="2"/>
  <c r="AA28" i="2" s="1"/>
  <c r="AB28" i="2" s="1"/>
  <c r="H28" i="2"/>
  <c r="L28" i="2"/>
  <c r="P28" i="2"/>
  <c r="T28" i="2"/>
  <c r="X28" i="2"/>
  <c r="F31" i="2"/>
  <c r="J31" i="2"/>
  <c r="N31" i="2"/>
  <c r="R31" i="2"/>
  <c r="V31" i="2"/>
  <c r="Z31" i="2"/>
  <c r="D12" i="2"/>
  <c r="H12" i="2"/>
  <c r="AD12" i="2" s="1"/>
  <c r="L12" i="2"/>
  <c r="P12" i="2"/>
  <c r="T12" i="2"/>
  <c r="X12" i="2"/>
  <c r="AD13" i="2"/>
  <c r="AA8" i="1"/>
  <c r="AA34" i="1"/>
  <c r="R33" i="2" l="1"/>
  <c r="R35" i="2"/>
  <c r="AA34" i="2"/>
  <c r="AB13" i="2"/>
  <c r="AB34" i="2" s="1"/>
  <c r="AA12" i="2"/>
  <c r="AB12" i="2" s="1"/>
  <c r="N33" i="2"/>
  <c r="N35" i="2"/>
  <c r="AA14" i="2"/>
  <c r="AB14" i="2" s="1"/>
  <c r="S35" i="2"/>
  <c r="S33" i="2"/>
  <c r="G33" i="2"/>
  <c r="G35" i="2"/>
  <c r="Z33" i="2"/>
  <c r="Z35" i="2"/>
  <c r="J33" i="2"/>
  <c r="J35" i="2"/>
  <c r="K35" i="2"/>
  <c r="K33" i="2"/>
  <c r="AA26" i="2"/>
  <c r="AB26" i="2" s="1"/>
  <c r="W35" i="2"/>
  <c r="W33" i="2"/>
  <c r="O35" i="2"/>
  <c r="O33" i="2"/>
  <c r="AA19" i="2"/>
  <c r="AB19" i="2" s="1"/>
  <c r="AD19" i="2"/>
  <c r="V33" i="2"/>
  <c r="V35" i="2"/>
  <c r="F33" i="2"/>
  <c r="F35" i="2"/>
  <c r="C35" i="2"/>
  <c r="C33" i="2"/>
  <c r="AB10" i="2"/>
  <c r="AB31" i="2" s="1"/>
  <c r="AB33" i="2" s="1"/>
  <c r="AA31" i="2"/>
  <c r="AA21" i="2"/>
  <c r="AB21" i="2" s="1"/>
  <c r="AD33" i="2" l="1"/>
  <c r="AA35" i="2"/>
  <c r="AB35" i="2" s="1"/>
  <c r="AA33" i="2"/>
</calcChain>
</file>

<file path=xl/sharedStrings.xml><?xml version="1.0" encoding="utf-8"?>
<sst xmlns="http://schemas.openxmlformats.org/spreadsheetml/2006/main" count="101" uniqueCount="68">
  <si>
    <t>Акционерное Общество " МУРМАНСКИЙ  МОРСКОЙ  РЫБНЫЙ  ПОРТ"</t>
  </si>
  <si>
    <t>Наименование организации</t>
  </si>
  <si>
    <t>Суточн</t>
  </si>
  <si>
    <r>
      <t xml:space="preserve">             ПС-5 Мурманского филиала ПАО "Россети Северо-Запад"  </t>
    </r>
    <r>
      <rPr>
        <b/>
        <sz val="16"/>
        <color indexed="10"/>
        <rFont val="Times New Roman"/>
        <family val="1"/>
        <charset val="204"/>
      </rPr>
      <t xml:space="preserve"> (в работе фидера 15, 22, 28)</t>
    </r>
  </si>
  <si>
    <t>ООО "АББ"</t>
  </si>
  <si>
    <t>ОАО "Мурманский  Тарный комбинат"</t>
  </si>
  <si>
    <t>ООО "Мурманский Судоремонтный завод"</t>
  </si>
  <si>
    <t>ООО " СРП Электросудоремонт"</t>
  </si>
  <si>
    <t>ООО "Кольская рыбоперерабат.комп."</t>
  </si>
  <si>
    <t>ООО "Максима"</t>
  </si>
  <si>
    <t>ООО "Наяда"</t>
  </si>
  <si>
    <t>ООО "Судоремонт"</t>
  </si>
  <si>
    <t>ООО "Мурманские рыбопродукты"</t>
  </si>
  <si>
    <t>ООО "Мурманский рыбоперерабатывающий комплекс""</t>
  </si>
  <si>
    <t>ООО "Фишпродакс"</t>
  </si>
  <si>
    <t>ООО "Виадук"</t>
  </si>
  <si>
    <t>ООО "Боско-морепродукт"</t>
  </si>
  <si>
    <t>ООО "СЗРК Мурманск"</t>
  </si>
  <si>
    <t>Черкасов</t>
  </si>
  <si>
    <t>ООО СРК "Мурман"</t>
  </si>
  <si>
    <t>АО "ММРП"</t>
  </si>
  <si>
    <t>ИТОГО по ПС-5</t>
  </si>
  <si>
    <r>
      <t xml:space="preserve">             ПС-57  Мурманского филиала ПАО "Россети Северо-Запад"</t>
    </r>
    <r>
      <rPr>
        <b/>
        <sz val="16"/>
        <color indexed="10"/>
        <rFont val="Times New Roman"/>
        <family val="1"/>
        <charset val="204"/>
      </rPr>
      <t xml:space="preserve"> (в работе фидера 16,9,15)</t>
    </r>
  </si>
  <si>
    <t>ИП Тумарева М.В.</t>
  </si>
  <si>
    <t>ОАО "Мурманск.фабрика орудий лова"</t>
  </si>
  <si>
    <t xml:space="preserve">ООО АМК </t>
  </si>
  <si>
    <t>ООО "Капитан Немо"</t>
  </si>
  <si>
    <t>ЗАО " МСК "</t>
  </si>
  <si>
    <t>ООО "Первая стивидорная компания"</t>
  </si>
  <si>
    <t>ООО "Альбатрос"</t>
  </si>
  <si>
    <t>Косинов С.Н.</t>
  </si>
  <si>
    <t>УВО ВНГ России по Мурмаснколй области</t>
  </si>
  <si>
    <t>Мурманский ЦСМ</t>
  </si>
  <si>
    <t>Парус</t>
  </si>
  <si>
    <t>Абрамян А.Ф.</t>
  </si>
  <si>
    <t>ИТОГО по ПС-57</t>
  </si>
  <si>
    <t>Начальник энергохозяйства                                                 Е.А. Кожевников</t>
  </si>
  <si>
    <t xml:space="preserve">                                                               Акционерное Общество " МУРМАНСКИЙ  МОРСКОЙ  РЫБНЫЙ  ПОРТ"</t>
  </si>
  <si>
    <t>Суточн.</t>
  </si>
  <si>
    <t>Рср.</t>
  </si>
  <si>
    <t>Pmaxу</t>
  </si>
  <si>
    <t>Pmax</t>
  </si>
  <si>
    <t>Кзап.у</t>
  </si>
  <si>
    <t>Кзап.в</t>
  </si>
  <si>
    <t>ПС- 5 Мурманского филиала ПАО "Россети Северо-Запад"</t>
  </si>
  <si>
    <t>кВтч</t>
  </si>
  <si>
    <t>ПС-5 максимальная 12630</t>
  </si>
  <si>
    <t>кВАрч</t>
  </si>
  <si>
    <t>Нагрузка рыбного порта</t>
  </si>
  <si>
    <t>Нагрузка субабонентов</t>
  </si>
  <si>
    <t>Нагрузка,подкл.к АЧР</t>
  </si>
  <si>
    <t>Напряжение на шинах</t>
  </si>
  <si>
    <t>кВ</t>
  </si>
  <si>
    <t>ПС-57 Мурманского филиала ПАО "Россети Северо-Запад"</t>
  </si>
  <si>
    <t>ПС-57 максиальная 9535</t>
  </si>
  <si>
    <t>ПС-301 Мурманского филиала ПАО "Россети Северо-Запад"</t>
  </si>
  <si>
    <t>ПС-301 максимальная 1400</t>
  </si>
  <si>
    <t>Всего</t>
  </si>
  <si>
    <t>Начальник энергохозяйства                                                  Е.А. Кожевников</t>
  </si>
  <si>
    <t>Приложение к письму АО "ММРП"                                                      № 01/11-______ от  ___.06.2023</t>
  </si>
  <si>
    <t>И. о. главного  инженера                                                      Е.А. Кожевников</t>
  </si>
  <si>
    <t>В.С.Иванова 28-61-61</t>
  </si>
  <si>
    <t>Сводная  таблица нагрузок по потребителям, включенным в графики временного отключения  за 21 июня 2023  г.</t>
  </si>
  <si>
    <t>Задание по графику временного ограничения 2022-2023, квт.</t>
  </si>
  <si>
    <t>И. о. главного  инженера                                                    Е.А. Кожевников</t>
  </si>
  <si>
    <t>В.С. Иванова 28-61-61</t>
  </si>
  <si>
    <t>Сводная  ведомость  электрических  нагрузок  за 21 июня 2023 г.</t>
  </si>
  <si>
    <t>Приложение к письму АО "ММРП"                     №01/11-______ от  ___.06.2023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</si>
</sst>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0.0"/>
    <numFmt numFmtId="166" formatCode="0.000"/>
  </numFmts>
  <fonts count="4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sz val="8"/>
      <name val="Arial Cyr"/>
      <charset val="204"/>
    </font>
    <font>
      <sz val="9"/>
      <name val="Arial Cyr"/>
      <charset val="204"/>
    </font>
    <font>
      <b/>
      <sz val="10"/>
      <name val="Arial Cyr"/>
      <family val="2"/>
      <charset val="204"/>
    </font>
    <font>
      <b/>
      <sz val="11"/>
      <name val="Arial Cyr"/>
      <family val="2"/>
      <charset val="204"/>
    </font>
    <font>
      <b/>
      <sz val="11"/>
      <name val="Arial Cyr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20"/>
      <name val="Arial Cyr"/>
      <charset val="204"/>
    </font>
    <font>
      <sz val="20"/>
      <name val="Arial Cyr"/>
      <charset val="204"/>
    </font>
    <font>
      <b/>
      <sz val="9"/>
      <name val="Arial Cyr"/>
      <charset val="204"/>
    </font>
    <font>
      <sz val="24"/>
      <name val="Arial Cyr"/>
      <charset val="204"/>
    </font>
    <font>
      <b/>
      <sz val="24"/>
      <name val="Arial Cyr"/>
      <charset val="204"/>
    </font>
    <font>
      <sz val="14"/>
      <name val="Arial Cyr"/>
      <charset val="204"/>
    </font>
    <font>
      <sz val="22"/>
      <name val="Arial Cyr"/>
      <charset val="204"/>
    </font>
    <font>
      <sz val="10"/>
      <color indexed="9"/>
      <name val="Arial Cyr"/>
      <charset val="204"/>
    </font>
    <font>
      <sz val="14"/>
      <color indexed="9"/>
      <name val="Arial Cyr"/>
      <charset val="204"/>
    </font>
    <font>
      <sz val="18"/>
      <color indexed="8"/>
      <name val="Arial Cyr"/>
      <charset val="204"/>
    </font>
    <font>
      <sz val="10"/>
      <color indexed="8"/>
      <name val="Arial Cyr"/>
      <charset val="204"/>
    </font>
    <font>
      <sz val="11"/>
      <color indexed="8"/>
      <name val="Calibri"/>
      <family val="2"/>
      <charset val="204"/>
    </font>
    <font>
      <sz val="22"/>
      <name val="Times New Roman"/>
      <family val="1"/>
      <charset val="204"/>
    </font>
    <font>
      <sz val="24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indexed="10"/>
      <name val="Times New Roman"/>
      <family val="1"/>
      <charset val="204"/>
    </font>
    <font>
      <b/>
      <sz val="14"/>
      <color indexed="9"/>
      <name val="Times New Roman"/>
      <family val="1"/>
      <charset val="204"/>
    </font>
    <font>
      <sz val="18"/>
      <name val="Times New Roman"/>
      <family val="1"/>
      <charset val="204"/>
    </font>
    <font>
      <sz val="14"/>
      <color indexed="9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9"/>
      <name val="Times New Roman"/>
      <family val="1"/>
      <charset val="204"/>
    </font>
    <font>
      <sz val="22"/>
      <color theme="1"/>
      <name val="Arial Cyr"/>
      <charset val="204"/>
    </font>
    <font>
      <sz val="18"/>
      <color theme="1"/>
      <name val="Arial Cyr"/>
      <charset val="204"/>
    </font>
    <font>
      <b/>
      <sz val="10"/>
      <color theme="1"/>
      <name val="Arial Cyr"/>
      <charset val="204"/>
    </font>
    <font>
      <sz val="10"/>
      <color theme="1"/>
      <name val="Arial Cyr"/>
      <charset val="204"/>
    </font>
    <font>
      <sz val="9"/>
      <color theme="1"/>
      <name val="Arial Cyr"/>
      <charset val="204"/>
    </font>
    <font>
      <sz val="2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 tint="4.9989318521683403E-2"/>
      <name val="Times New Roman"/>
      <family val="1"/>
      <charset val="204"/>
    </font>
    <font>
      <sz val="10"/>
      <color theme="1" tint="4.9989318521683403E-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0" fontId="2" fillId="0" borderId="0"/>
    <xf numFmtId="0" fontId="1" fillId="0" borderId="0"/>
    <xf numFmtId="164" fontId="23" fillId="0" borderId="0" applyFont="0" applyFill="0" applyBorder="0" applyAlignment="0" applyProtection="0"/>
  </cellStyleXfs>
  <cellXfs count="187">
    <xf numFmtId="0" fontId="0" fillId="0" borderId="0" xfId="0"/>
    <xf numFmtId="0" fontId="2" fillId="0" borderId="0" xfId="1"/>
    <xf numFmtId="0" fontId="24" fillId="0" borderId="0" xfId="1" applyFont="1" applyBorder="1"/>
    <xf numFmtId="0" fontId="25" fillId="0" borderId="0" xfId="1" applyFont="1" applyBorder="1"/>
    <xf numFmtId="0" fontId="26" fillId="0" borderId="0" xfId="1" applyFont="1" applyBorder="1"/>
    <xf numFmtId="0" fontId="27" fillId="0" borderId="0" xfId="1" applyFont="1" applyBorder="1"/>
    <xf numFmtId="0" fontId="44" fillId="0" borderId="0" xfId="1" applyFont="1" applyBorder="1"/>
    <xf numFmtId="0" fontId="45" fillId="0" borderId="0" xfId="1" applyFont="1" applyBorder="1"/>
    <xf numFmtId="0" fontId="30" fillId="0" borderId="21" xfId="1" applyFont="1" applyBorder="1" applyAlignment="1">
      <alignment horizontal="center" vertical="center" wrapText="1"/>
    </xf>
    <xf numFmtId="0" fontId="31" fillId="0" borderId="21" xfId="1" applyFont="1" applyBorder="1" applyAlignment="1">
      <alignment horizontal="center" vertical="center" wrapText="1"/>
    </xf>
    <xf numFmtId="0" fontId="30" fillId="0" borderId="32" xfId="1" applyFont="1" applyBorder="1" applyAlignment="1">
      <alignment horizontal="center" vertical="center" wrapText="1"/>
    </xf>
    <xf numFmtId="0" fontId="30" fillId="0" borderId="33" xfId="1" applyFont="1" applyBorder="1" applyAlignment="1">
      <alignment horizontal="center" vertical="center" wrapText="1"/>
    </xf>
    <xf numFmtId="0" fontId="30" fillId="0" borderId="34" xfId="1" applyFont="1" applyBorder="1" applyAlignment="1">
      <alignment horizontal="center" vertical="center" wrapText="1"/>
    </xf>
    <xf numFmtId="0" fontId="32" fillId="0" borderId="14" xfId="1" applyFont="1" applyFill="1" applyBorder="1"/>
    <xf numFmtId="1" fontId="30" fillId="0" borderId="15" xfId="1" applyNumberFormat="1" applyFont="1" applyFill="1" applyBorder="1"/>
    <xf numFmtId="0" fontId="26" fillId="0" borderId="0" xfId="1" applyFont="1" applyFill="1"/>
    <xf numFmtId="1" fontId="30" fillId="0" borderId="14" xfId="1" applyNumberFormat="1" applyFont="1" applyFill="1" applyBorder="1"/>
    <xf numFmtId="1" fontId="30" fillId="0" borderId="36" xfId="1" applyNumberFormat="1" applyFont="1" applyFill="1" applyBorder="1"/>
    <xf numFmtId="1" fontId="27" fillId="0" borderId="36" xfId="1" applyNumberFormat="1" applyFont="1" applyFill="1" applyBorder="1"/>
    <xf numFmtId="0" fontId="32" fillId="3" borderId="19" xfId="1" applyFont="1" applyFill="1" applyBorder="1"/>
    <xf numFmtId="1" fontId="30" fillId="3" borderId="19" xfId="1" applyNumberFormat="1" applyFont="1" applyFill="1" applyBorder="1"/>
    <xf numFmtId="0" fontId="26" fillId="3" borderId="0" xfId="1" applyFont="1" applyFill="1"/>
    <xf numFmtId="1" fontId="26" fillId="3" borderId="0" xfId="1" applyNumberFormat="1" applyFont="1" applyFill="1"/>
    <xf numFmtId="0" fontId="32" fillId="3" borderId="21" xfId="1" applyFont="1" applyFill="1" applyBorder="1"/>
    <xf numFmtId="1" fontId="30" fillId="3" borderId="37" xfId="1" applyNumberFormat="1" applyFont="1" applyFill="1" applyBorder="1"/>
    <xf numFmtId="0" fontId="27" fillId="3" borderId="39" xfId="1" applyFont="1" applyFill="1" applyBorder="1"/>
    <xf numFmtId="1" fontId="27" fillId="3" borderId="0" xfId="1" applyNumberFormat="1" applyFont="1" applyFill="1" applyBorder="1"/>
    <xf numFmtId="0" fontId="26" fillId="3" borderId="0" xfId="1" applyFont="1" applyFill="1" applyBorder="1"/>
    <xf numFmtId="1" fontId="26" fillId="3" borderId="40" xfId="1" applyNumberFormat="1" applyFont="1" applyFill="1" applyBorder="1"/>
    <xf numFmtId="0" fontId="30" fillId="3" borderId="39" xfId="1" applyFont="1" applyFill="1" applyBorder="1"/>
    <xf numFmtId="0" fontId="27" fillId="3" borderId="0" xfId="1" applyFont="1" applyFill="1" applyBorder="1"/>
    <xf numFmtId="0" fontId="32" fillId="3" borderId="15" xfId="1" applyFont="1" applyFill="1" applyBorder="1"/>
    <xf numFmtId="0" fontId="32" fillId="3" borderId="14" xfId="1" applyFont="1" applyFill="1" applyBorder="1"/>
    <xf numFmtId="1" fontId="30" fillId="3" borderId="14" xfId="1" applyNumberFormat="1" applyFont="1" applyFill="1" applyBorder="1"/>
    <xf numFmtId="1" fontId="30" fillId="0" borderId="27" xfId="1" applyNumberFormat="1" applyFont="1" applyFill="1" applyBorder="1"/>
    <xf numFmtId="0" fontId="30" fillId="0" borderId="14" xfId="1" applyFont="1" applyFill="1" applyBorder="1"/>
    <xf numFmtId="0" fontId="30" fillId="0" borderId="41" xfId="1" applyFont="1" applyFill="1" applyBorder="1"/>
    <xf numFmtId="1" fontId="34" fillId="0" borderId="14" xfId="1" applyNumberFormat="1" applyFont="1" applyFill="1" applyBorder="1"/>
    <xf numFmtId="0" fontId="32" fillId="0" borderId="21" xfId="1" applyFont="1" applyFill="1" applyBorder="1"/>
    <xf numFmtId="1" fontId="34" fillId="0" borderId="41" xfId="1" applyNumberFormat="1" applyFont="1" applyFill="1" applyBorder="1"/>
    <xf numFmtId="1" fontId="30" fillId="0" borderId="21" xfId="1" applyNumberFormat="1" applyFont="1" applyFill="1" applyBorder="1"/>
    <xf numFmtId="1" fontId="26" fillId="0" borderId="0" xfId="1" applyNumberFormat="1" applyFont="1" applyBorder="1"/>
    <xf numFmtId="0" fontId="35" fillId="0" borderId="0" xfId="1" applyFont="1" applyBorder="1"/>
    <xf numFmtId="0" fontId="46" fillId="0" borderId="0" xfId="1" applyFont="1" applyBorder="1"/>
    <xf numFmtId="0" fontId="47" fillId="0" borderId="0" xfId="1" applyFont="1" applyBorder="1"/>
    <xf numFmtId="0" fontId="36" fillId="0" borderId="0" xfId="1" applyFont="1" applyBorder="1"/>
    <xf numFmtId="0" fontId="37" fillId="0" borderId="0" xfId="1" applyFont="1"/>
    <xf numFmtId="0" fontId="38" fillId="0" borderId="0" xfId="1" applyFont="1" applyBorder="1"/>
    <xf numFmtId="0" fontId="26" fillId="0" borderId="0" xfId="1" applyFont="1" applyFill="1" applyBorder="1"/>
    <xf numFmtId="1" fontId="26" fillId="0" borderId="0" xfId="1" applyNumberFormat="1" applyFont="1" applyFill="1"/>
    <xf numFmtId="0" fontId="2" fillId="0" borderId="0" xfId="1"/>
    <xf numFmtId="0" fontId="2" fillId="0" borderId="0" xfId="1" applyBorder="1"/>
    <xf numFmtId="0" fontId="6" fillId="0" borderId="0" xfId="1" applyFont="1" applyBorder="1"/>
    <xf numFmtId="0" fontId="2" fillId="0" borderId="0" xfId="1" applyFill="1"/>
    <xf numFmtId="0" fontId="2" fillId="2" borderId="0" xfId="1" applyFill="1"/>
    <xf numFmtId="0" fontId="7" fillId="0" borderId="0" xfId="1" applyFont="1"/>
    <xf numFmtId="0" fontId="2" fillId="0" borderId="0" xfId="1" applyFont="1"/>
    <xf numFmtId="0" fontId="2" fillId="0" borderId="0" xfId="1" applyFill="1" applyBorder="1"/>
    <xf numFmtId="0" fontId="2" fillId="2" borderId="1" xfId="1" applyFill="1" applyBorder="1"/>
    <xf numFmtId="0" fontId="9" fillId="0" borderId="1" xfId="1" applyFont="1" applyBorder="1"/>
    <xf numFmtId="0" fontId="10" fillId="0" borderId="0" xfId="1" applyFont="1" applyBorder="1"/>
    <xf numFmtId="0" fontId="10" fillId="0" borderId="0" xfId="1" applyFont="1"/>
    <xf numFmtId="0" fontId="5" fillId="2" borderId="1" xfId="1" applyFont="1" applyFill="1" applyBorder="1"/>
    <xf numFmtId="166" fontId="2" fillId="2" borderId="1" xfId="1" applyNumberFormat="1" applyFill="1" applyBorder="1"/>
    <xf numFmtId="0" fontId="2" fillId="2" borderId="0" xfId="1" applyFill="1" applyBorder="1"/>
    <xf numFmtId="0" fontId="2" fillId="0" borderId="0" xfId="1" applyFont="1" applyBorder="1"/>
    <xf numFmtId="0" fontId="3" fillId="0" borderId="0" xfId="1" applyFont="1"/>
    <xf numFmtId="0" fontId="2" fillId="2" borderId="4" xfId="1" applyFill="1" applyBorder="1"/>
    <xf numFmtId="0" fontId="5" fillId="2" borderId="4" xfId="1" applyFont="1" applyFill="1" applyBorder="1"/>
    <xf numFmtId="165" fontId="8" fillId="0" borderId="1" xfId="1" applyNumberFormat="1" applyFont="1" applyBorder="1"/>
    <xf numFmtId="0" fontId="13" fillId="0" borderId="0" xfId="1" applyFont="1" applyBorder="1"/>
    <xf numFmtId="0" fontId="9" fillId="0" borderId="8" xfId="1" applyFont="1" applyBorder="1"/>
    <xf numFmtId="0" fontId="9" fillId="0" borderId="9" xfId="1" applyFont="1" applyBorder="1"/>
    <xf numFmtId="0" fontId="9" fillId="0" borderId="9" xfId="1" applyFont="1" applyBorder="1" applyAlignment="1">
      <alignment horizontal="center"/>
    </xf>
    <xf numFmtId="0" fontId="9" fillId="0" borderId="10" xfId="1" applyFont="1" applyBorder="1" applyAlignment="1">
      <alignment horizontal="center"/>
    </xf>
    <xf numFmtId="0" fontId="9" fillId="0" borderId="5" xfId="1" applyFont="1" applyBorder="1"/>
    <xf numFmtId="0" fontId="9" fillId="0" borderId="11" xfId="1" applyFont="1" applyBorder="1"/>
    <xf numFmtId="0" fontId="14" fillId="0" borderId="0" xfId="1" applyFont="1" applyBorder="1"/>
    <xf numFmtId="1" fontId="2" fillId="0" borderId="0" xfId="1" applyNumberFormat="1" applyFont="1" applyBorder="1"/>
    <xf numFmtId="0" fontId="15" fillId="0" borderId="0" xfId="1" applyFont="1" applyBorder="1"/>
    <xf numFmtId="0" fontId="16" fillId="0" borderId="0" xfId="1" applyFont="1" applyBorder="1"/>
    <xf numFmtId="0" fontId="17" fillId="0" borderId="0" xfId="1" applyFont="1" applyBorder="1"/>
    <xf numFmtId="0" fontId="3" fillId="0" borderId="0" xfId="1" applyFont="1" applyBorder="1"/>
    <xf numFmtId="0" fontId="18" fillId="0" borderId="0" xfId="1" applyFont="1" applyBorder="1"/>
    <xf numFmtId="0" fontId="5" fillId="2" borderId="3" xfId="1" applyFont="1" applyFill="1" applyBorder="1"/>
    <xf numFmtId="166" fontId="2" fillId="2" borderId="4" xfId="1" applyNumberFormat="1" applyFill="1" applyBorder="1"/>
    <xf numFmtId="165" fontId="8" fillId="0" borderId="4" xfId="1" applyNumberFormat="1" applyFont="1" applyFill="1" applyBorder="1"/>
    <xf numFmtId="0" fontId="9" fillId="0" borderId="12" xfId="1" applyFont="1" applyFill="1" applyBorder="1"/>
    <xf numFmtId="0" fontId="11" fillId="0" borderId="0" xfId="1" applyFont="1" applyBorder="1"/>
    <xf numFmtId="0" fontId="19" fillId="0" borderId="0" xfId="1" applyFont="1" applyBorder="1"/>
    <xf numFmtId="0" fontId="20" fillId="0" borderId="0" xfId="1" applyFont="1" applyBorder="1"/>
    <xf numFmtId="0" fontId="19" fillId="0" borderId="0" xfId="1" applyFont="1"/>
    <xf numFmtId="0" fontId="21" fillId="0" borderId="0" xfId="1" applyFont="1" applyBorder="1"/>
    <xf numFmtId="0" fontId="22" fillId="0" borderId="0" xfId="1" applyFont="1" applyBorder="1"/>
    <xf numFmtId="0" fontId="2" fillId="3" borderId="1" xfId="1" applyFill="1" applyBorder="1"/>
    <xf numFmtId="0" fontId="9" fillId="3" borderId="11" xfId="1" applyFont="1" applyFill="1" applyBorder="1"/>
    <xf numFmtId="0" fontId="9" fillId="3" borderId="1" xfId="1" applyFont="1" applyFill="1" applyBorder="1"/>
    <xf numFmtId="166" fontId="2" fillId="3" borderId="4" xfId="1" applyNumberFormat="1" applyFill="1" applyBorder="1"/>
    <xf numFmtId="166" fontId="2" fillId="3" borderId="1" xfId="1" applyNumberFormat="1" applyFill="1" applyBorder="1"/>
    <xf numFmtId="0" fontId="2" fillId="3" borderId="4" xfId="1" applyFill="1" applyBorder="1"/>
    <xf numFmtId="0" fontId="9" fillId="3" borderId="13" xfId="1" applyFont="1" applyFill="1" applyBorder="1"/>
    <xf numFmtId="0" fontId="9" fillId="3" borderId="17" xfId="1" applyFont="1" applyFill="1" applyBorder="1"/>
    <xf numFmtId="0" fontId="39" fillId="0" borderId="0" xfId="1" applyFont="1" applyBorder="1"/>
    <xf numFmtId="0" fontId="40" fillId="0" borderId="0" xfId="1" applyFont="1" applyBorder="1"/>
    <xf numFmtId="0" fontId="41" fillId="0" borderId="0" xfId="1" applyFont="1" applyBorder="1"/>
    <xf numFmtId="0" fontId="42" fillId="0" borderId="0" xfId="1" applyFont="1" applyBorder="1"/>
    <xf numFmtId="0" fontId="43" fillId="0" borderId="0" xfId="1" applyFont="1" applyBorder="1"/>
    <xf numFmtId="0" fontId="4" fillId="0" borderId="0" xfId="1" applyFont="1"/>
    <xf numFmtId="1" fontId="30" fillId="0" borderId="35" xfId="0" applyNumberFormat="1" applyFont="1" applyFill="1" applyBorder="1"/>
    <xf numFmtId="1" fontId="30" fillId="0" borderId="15" xfId="0" applyNumberFormat="1" applyFont="1" applyFill="1" applyBorder="1"/>
    <xf numFmtId="1" fontId="30" fillId="0" borderId="4" xfId="0" applyNumberFormat="1" applyFont="1" applyFill="1" applyBorder="1"/>
    <xf numFmtId="1" fontId="30" fillId="0" borderId="14" xfId="0" applyNumberFormat="1" applyFont="1" applyFill="1" applyBorder="1"/>
    <xf numFmtId="1" fontId="30" fillId="0" borderId="1" xfId="0" applyNumberFormat="1" applyFont="1" applyFill="1" applyBorder="1"/>
    <xf numFmtId="1" fontId="30" fillId="0" borderId="2" xfId="0" applyNumberFormat="1" applyFont="1" applyFill="1" applyBorder="1"/>
    <xf numFmtId="165" fontId="30" fillId="0" borderId="4" xfId="0" applyNumberFormat="1" applyFont="1" applyFill="1" applyBorder="1"/>
    <xf numFmtId="1" fontId="30" fillId="3" borderId="23" xfId="0" applyNumberFormat="1" applyFont="1" applyFill="1" applyBorder="1"/>
    <xf numFmtId="0" fontId="30" fillId="3" borderId="20" xfId="0" applyFont="1" applyFill="1" applyBorder="1"/>
    <xf numFmtId="0" fontId="30" fillId="3" borderId="26" xfId="0" applyFont="1" applyFill="1" applyBorder="1"/>
    <xf numFmtId="1" fontId="30" fillId="3" borderId="36" xfId="0" applyNumberFormat="1" applyFont="1" applyFill="1" applyBorder="1"/>
    <xf numFmtId="1" fontId="30" fillId="3" borderId="8" xfId="0" applyNumberFormat="1" applyFont="1" applyFill="1" applyBorder="1"/>
    <xf numFmtId="1" fontId="30" fillId="3" borderId="38" xfId="0" applyNumberFormat="1" applyFont="1" applyFill="1" applyBorder="1"/>
    <xf numFmtId="1" fontId="30" fillId="3" borderId="21" xfId="0" applyNumberFormat="1" applyFont="1" applyFill="1" applyBorder="1"/>
    <xf numFmtId="1" fontId="30" fillId="3" borderId="35" xfId="0" applyNumberFormat="1" applyFont="1" applyFill="1" applyBorder="1"/>
    <xf numFmtId="1" fontId="30" fillId="3" borderId="4" xfId="0" applyNumberFormat="1" applyFont="1" applyFill="1" applyBorder="1"/>
    <xf numFmtId="1" fontId="30" fillId="3" borderId="4" xfId="0" applyNumberFormat="1" applyFont="1" applyFill="1" applyBorder="1" applyAlignment="1"/>
    <xf numFmtId="0" fontId="30" fillId="0" borderId="4" xfId="0" applyFont="1" applyBorder="1" applyAlignment="1"/>
    <xf numFmtId="0" fontId="30" fillId="0" borderId="1" xfId="0" applyFont="1" applyBorder="1" applyAlignment="1"/>
    <xf numFmtId="0" fontId="30" fillId="0" borderId="2" xfId="0" applyFont="1" applyBorder="1" applyAlignment="1"/>
    <xf numFmtId="0" fontId="30" fillId="0" borderId="24" xfId="0" applyFont="1" applyBorder="1" applyAlignment="1"/>
    <xf numFmtId="0" fontId="30" fillId="0" borderId="17" xfId="0" applyFont="1" applyBorder="1" applyAlignment="1"/>
    <xf numFmtId="0" fontId="30" fillId="0" borderId="16" xfId="0" applyFont="1" applyBorder="1" applyAlignment="1"/>
    <xf numFmtId="0" fontId="30" fillId="0" borderId="25" xfId="0" applyFont="1" applyBorder="1" applyAlignment="1"/>
    <xf numFmtId="0" fontId="30" fillId="0" borderId="29" xfId="0" applyFont="1" applyBorder="1" applyAlignment="1"/>
    <xf numFmtId="1" fontId="30" fillId="0" borderId="31" xfId="0" applyNumberFormat="1" applyFont="1" applyBorder="1"/>
    <xf numFmtId="0" fontId="30" fillId="0" borderId="30" xfId="0" applyFont="1" applyBorder="1"/>
    <xf numFmtId="0" fontId="30" fillId="0" borderId="8" xfId="0" applyFont="1" applyBorder="1"/>
    <xf numFmtId="1" fontId="30" fillId="0" borderId="38" xfId="0" applyNumberFormat="1" applyFont="1" applyBorder="1"/>
    <xf numFmtId="1" fontId="30" fillId="3" borderId="15" xfId="0" applyNumberFormat="1" applyFont="1" applyFill="1" applyBorder="1"/>
    <xf numFmtId="1" fontId="30" fillId="3" borderId="14" xfId="0" applyNumberFormat="1" applyFont="1" applyFill="1" applyBorder="1"/>
    <xf numFmtId="1" fontId="30" fillId="0" borderId="14" xfId="0" applyNumberFormat="1" applyFont="1" applyBorder="1" applyAlignment="1"/>
    <xf numFmtId="1" fontId="30" fillId="0" borderId="41" xfId="0" applyNumberFormat="1" applyFont="1" applyBorder="1" applyAlignment="1"/>
    <xf numFmtId="1" fontId="30" fillId="0" borderId="21" xfId="0" applyNumberFormat="1" applyFont="1" applyBorder="1"/>
    <xf numFmtId="1" fontId="9" fillId="0" borderId="5" xfId="0" applyNumberFormat="1" applyFont="1" applyBorder="1"/>
    <xf numFmtId="1" fontId="9" fillId="0" borderId="5" xfId="0" applyNumberFormat="1" applyFont="1" applyBorder="1" applyAlignment="1">
      <alignment horizontal="left" indent="1"/>
    </xf>
    <xf numFmtId="1" fontId="9" fillId="0" borderId="5" xfId="0" applyNumberFormat="1" applyFont="1" applyFill="1" applyBorder="1"/>
    <xf numFmtId="1" fontId="9" fillId="0" borderId="6" xfId="0" applyNumberFormat="1" applyFont="1" applyBorder="1" applyAlignment="1">
      <alignment horizontal="right"/>
    </xf>
    <xf numFmtId="1" fontId="0" fillId="0" borderId="2" xfId="0" applyNumberFormat="1" applyBorder="1"/>
    <xf numFmtId="1" fontId="9" fillId="0" borderId="15" xfId="0" applyNumberFormat="1" applyFont="1" applyBorder="1"/>
    <xf numFmtId="1" fontId="9" fillId="0" borderId="1" xfId="0" applyNumberFormat="1" applyFont="1" applyBorder="1"/>
    <xf numFmtId="1" fontId="9" fillId="0" borderId="7" xfId="0" applyNumberFormat="1" applyFont="1" applyBorder="1"/>
    <xf numFmtId="0" fontId="0" fillId="2" borderId="3" xfId="0" applyFill="1" applyBorder="1"/>
    <xf numFmtId="0" fontId="9" fillId="0" borderId="14" xfId="0" applyFont="1" applyFill="1" applyBorder="1"/>
    <xf numFmtId="1" fontId="9" fillId="0" borderId="1" xfId="0" applyNumberFormat="1" applyFont="1" applyBorder="1" applyAlignment="1">
      <alignment horizontal="right"/>
    </xf>
    <xf numFmtId="1" fontId="9" fillId="0" borderId="14" xfId="0" applyNumberFormat="1" applyFont="1" applyBorder="1"/>
    <xf numFmtId="1" fontId="9" fillId="0" borderId="7" xfId="0" applyNumberFormat="1" applyFont="1" applyBorder="1" applyAlignment="1">
      <alignment horizontal="right"/>
    </xf>
    <xf numFmtId="0" fontId="9" fillId="0" borderId="1" xfId="0" applyFont="1" applyBorder="1"/>
    <xf numFmtId="165" fontId="9" fillId="0" borderId="1" xfId="0" applyNumberFormat="1" applyFont="1" applyFill="1" applyBorder="1"/>
    <xf numFmtId="0" fontId="9" fillId="0" borderId="1" xfId="0" applyFont="1" applyFill="1" applyBorder="1"/>
    <xf numFmtId="0" fontId="9" fillId="0" borderId="7" xfId="0" applyFont="1" applyBorder="1"/>
    <xf numFmtId="1" fontId="9" fillId="0" borderId="1" xfId="0" applyNumberFormat="1" applyFont="1" applyFill="1" applyBorder="1"/>
    <xf numFmtId="165" fontId="9" fillId="0" borderId="7" xfId="0" applyNumberFormat="1" applyFont="1" applyBorder="1"/>
    <xf numFmtId="165" fontId="9" fillId="0" borderId="1" xfId="0" applyNumberFormat="1" applyFont="1" applyBorder="1"/>
    <xf numFmtId="165" fontId="8" fillId="0" borderId="2" xfId="0" applyNumberFormat="1" applyFont="1" applyFill="1" applyBorder="1"/>
    <xf numFmtId="165" fontId="9" fillId="0" borderId="14" xfId="0" applyNumberFormat="1" applyFont="1" applyFill="1" applyBorder="1"/>
    <xf numFmtId="1" fontId="9" fillId="3" borderId="1" xfId="0" applyNumberFormat="1" applyFont="1" applyFill="1" applyBorder="1"/>
    <xf numFmtId="0" fontId="0" fillId="3" borderId="3" xfId="0" applyFill="1" applyBorder="1"/>
    <xf numFmtId="1" fontId="9" fillId="3" borderId="14" xfId="0" applyNumberFormat="1" applyFont="1" applyFill="1" applyBorder="1"/>
    <xf numFmtId="1" fontId="9" fillId="3" borderId="7" xfId="0" applyNumberFormat="1" applyFont="1" applyFill="1" applyBorder="1"/>
    <xf numFmtId="0" fontId="9" fillId="3" borderId="14" xfId="0" applyFont="1" applyFill="1" applyBorder="1"/>
    <xf numFmtId="1" fontId="9" fillId="3" borderId="17" xfId="0" applyNumberFormat="1" applyFont="1" applyFill="1" applyBorder="1"/>
    <xf numFmtId="1" fontId="9" fillId="3" borderId="18" xfId="0" applyNumberFormat="1" applyFont="1" applyFill="1" applyBorder="1"/>
    <xf numFmtId="0" fontId="9" fillId="3" borderId="19" xfId="0" applyFont="1" applyFill="1" applyBorder="1"/>
    <xf numFmtId="0" fontId="32" fillId="0" borderId="42" xfId="1" applyFont="1" applyBorder="1" applyAlignment="1">
      <alignment horizontal="center"/>
    </xf>
    <xf numFmtId="0" fontId="32" fillId="0" borderId="45" xfId="1" applyFont="1" applyBorder="1" applyAlignment="1">
      <alignment horizontal="center"/>
    </xf>
    <xf numFmtId="0" fontId="32" fillId="0" borderId="44" xfId="1" applyFont="1" applyBorder="1" applyAlignment="1">
      <alignment horizontal="center"/>
    </xf>
    <xf numFmtId="0" fontId="32" fillId="0" borderId="39" xfId="1" applyFont="1" applyFill="1" applyBorder="1" applyAlignment="1">
      <alignment horizontal="center"/>
    </xf>
    <xf numFmtId="0" fontId="32" fillId="0" borderId="0" xfId="1" applyFont="1" applyFill="1" applyBorder="1" applyAlignment="1">
      <alignment horizontal="center"/>
    </xf>
    <xf numFmtId="0" fontId="32" fillId="0" borderId="40" xfId="1" applyFont="1" applyFill="1" applyBorder="1" applyAlignment="1">
      <alignment horizontal="center"/>
    </xf>
    <xf numFmtId="0" fontId="28" fillId="0" borderId="0" xfId="1" applyFont="1" applyAlignment="1">
      <alignment horizontal="center"/>
    </xf>
    <xf numFmtId="0" fontId="29" fillId="0" borderId="0" xfId="1" applyFont="1" applyAlignment="1">
      <alignment horizontal="center" wrapText="1"/>
    </xf>
    <xf numFmtId="0" fontId="12" fillId="0" borderId="0" xfId="1" applyFont="1" applyBorder="1" applyAlignment="1">
      <alignment horizontal="center"/>
    </xf>
    <xf numFmtId="0" fontId="9" fillId="0" borderId="43" xfId="1" applyFont="1" applyBorder="1" applyAlignment="1">
      <alignment horizontal="center" wrapText="1"/>
    </xf>
    <xf numFmtId="0" fontId="9" fillId="0" borderId="22" xfId="1" applyFont="1" applyBorder="1" applyAlignment="1">
      <alignment horizontal="center" wrapText="1"/>
    </xf>
    <xf numFmtId="0" fontId="9" fillId="0" borderId="28" xfId="1" applyFont="1" applyBorder="1" applyAlignment="1">
      <alignment horizontal="center" wrapText="1"/>
    </xf>
    <xf numFmtId="0" fontId="9" fillId="0" borderId="28" xfId="1" applyFont="1" applyBorder="1" applyAlignment="1">
      <alignment horizontal="center" vertical="center" wrapText="1" shrinkToFit="1"/>
    </xf>
    <xf numFmtId="0" fontId="9" fillId="0" borderId="22" xfId="1" applyFont="1" applyBorder="1" applyAlignment="1">
      <alignment horizontal="center" vertical="center" wrapText="1" shrinkToFit="1"/>
    </xf>
    <xf numFmtId="0" fontId="3" fillId="0" borderId="0" xfId="1" applyFont="1" applyBorder="1" applyAlignment="1">
      <alignment horizontal="center" wrapText="1"/>
    </xf>
  </cellXfs>
  <cellStyles count="4">
    <cellStyle name="Обычный" xfId="0" builtinId="0"/>
    <cellStyle name="Обычный 2" xfId="2"/>
    <cellStyle name="Обычный 3" xfId="1"/>
    <cellStyle name="Финансовый 2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&#1069;&#1083;&#1077;&#1082;&#1090;&#1088;&#1086;&#1101;&#1085;&#1077;&#1088;&#1075;&#1080;&#1103;\ELEKTR1\&#1053;&#1040;&#1043;&#1056;&#1059;&#1047;&#1050;&#1048;\2023\21.06.2023\&#1047;&#1072;&#1084;&#1077;&#1088;&#1099;%2021.06.20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ст.ПС"/>
      <sheetName val="Север"/>
      <sheetName val="ЮГ"/>
      <sheetName val="ТП-174"/>
      <sheetName val="уг.база"/>
      <sheetName val="Факт. расх. по график времен"/>
      <sheetName val="Сводн.табл."/>
      <sheetName val="Порт "/>
      <sheetName val="Лист2"/>
    </sheetNames>
    <sheetDataSet>
      <sheetData sheetId="0">
        <row r="7">
          <cell r="G7">
            <v>1552.8000000000002</v>
          </cell>
          <cell r="M7">
            <v>2472.4799999999996</v>
          </cell>
          <cell r="N7">
            <v>182.88</v>
          </cell>
          <cell r="P7">
            <v>120.24</v>
          </cell>
          <cell r="U7">
            <v>879.59999999999991</v>
          </cell>
          <cell r="AA7">
            <v>1643.04</v>
          </cell>
        </row>
        <row r="8">
          <cell r="G8">
            <v>1561.2</v>
          </cell>
          <cell r="M8">
            <v>2389.92</v>
          </cell>
          <cell r="N8">
            <v>182.88</v>
          </cell>
          <cell r="P8">
            <v>119.52</v>
          </cell>
          <cell r="U8">
            <v>919.2</v>
          </cell>
          <cell r="AA8">
            <v>1644.2400000000002</v>
          </cell>
        </row>
        <row r="9">
          <cell r="G9">
            <v>1616.3999999999999</v>
          </cell>
          <cell r="M9">
            <v>1963.6799999999998</v>
          </cell>
          <cell r="N9">
            <v>190.56</v>
          </cell>
          <cell r="P9">
            <v>109.92</v>
          </cell>
          <cell r="U9">
            <v>1003.2</v>
          </cell>
          <cell r="AA9">
            <v>1308.24</v>
          </cell>
        </row>
        <row r="10">
          <cell r="G10">
            <v>1693.1999999999998</v>
          </cell>
          <cell r="M10">
            <v>1892.4</v>
          </cell>
          <cell r="N10">
            <v>201.84</v>
          </cell>
          <cell r="P10">
            <v>113.76</v>
          </cell>
          <cell r="U10">
            <v>1056</v>
          </cell>
          <cell r="AA10">
            <v>1269.6000000000001</v>
          </cell>
        </row>
        <row r="11">
          <cell r="G11">
            <v>1677.6</v>
          </cell>
          <cell r="M11">
            <v>1805.76</v>
          </cell>
          <cell r="N11">
            <v>199.2</v>
          </cell>
          <cell r="P11">
            <v>108.72</v>
          </cell>
          <cell r="U11">
            <v>988.8</v>
          </cell>
          <cell r="AA11">
            <v>1248.24</v>
          </cell>
        </row>
        <row r="12">
          <cell r="G12">
            <v>1711.1999999999998</v>
          </cell>
          <cell r="M12">
            <v>2116.3200000000002</v>
          </cell>
          <cell r="N12">
            <v>205.44</v>
          </cell>
          <cell r="P12">
            <v>108.24</v>
          </cell>
          <cell r="U12">
            <v>1053.5999999999999</v>
          </cell>
          <cell r="AA12">
            <v>1459.68</v>
          </cell>
        </row>
        <row r="13">
          <cell r="G13">
            <v>1840.8</v>
          </cell>
          <cell r="M13">
            <v>2604.7199999999998</v>
          </cell>
          <cell r="N13">
            <v>207.84</v>
          </cell>
          <cell r="P13">
            <v>106.56</v>
          </cell>
          <cell r="U13">
            <v>1039.2</v>
          </cell>
          <cell r="AA13">
            <v>1674.24</v>
          </cell>
        </row>
        <row r="14">
          <cell r="G14">
            <v>2648.4</v>
          </cell>
          <cell r="M14">
            <v>3305.5200000000004</v>
          </cell>
          <cell r="N14">
            <v>212.88</v>
          </cell>
          <cell r="P14">
            <v>108.48</v>
          </cell>
          <cell r="U14">
            <v>1435.2</v>
          </cell>
          <cell r="AA14">
            <v>1872.72</v>
          </cell>
        </row>
        <row r="15">
          <cell r="G15">
            <v>3097.2</v>
          </cell>
          <cell r="M15">
            <v>3619.4400000000005</v>
          </cell>
          <cell r="N15">
            <v>232.8</v>
          </cell>
          <cell r="P15">
            <v>101.52</v>
          </cell>
          <cell r="U15">
            <v>1573.1999999999998</v>
          </cell>
          <cell r="AA15">
            <v>2129.52</v>
          </cell>
        </row>
        <row r="16">
          <cell r="G16">
            <v>3242.3999999999996</v>
          </cell>
          <cell r="M16">
            <v>3460.32</v>
          </cell>
          <cell r="N16">
            <v>247.44</v>
          </cell>
          <cell r="P16">
            <v>115.68</v>
          </cell>
          <cell r="U16">
            <v>1596</v>
          </cell>
          <cell r="AA16">
            <v>2014.8</v>
          </cell>
        </row>
        <row r="17">
          <cell r="G17">
            <v>3278.3999999999996</v>
          </cell>
          <cell r="M17">
            <v>3429.6</v>
          </cell>
          <cell r="N17">
            <v>220.32</v>
          </cell>
          <cell r="P17">
            <v>110.64</v>
          </cell>
          <cell r="U17">
            <v>1675.1999999999998</v>
          </cell>
          <cell r="AA17">
            <v>2017.1999999999998</v>
          </cell>
        </row>
        <row r="18">
          <cell r="G18">
            <v>3168</v>
          </cell>
          <cell r="M18">
            <v>3060.96</v>
          </cell>
          <cell r="N18">
            <v>204.24</v>
          </cell>
          <cell r="P18">
            <v>87.12</v>
          </cell>
          <cell r="U18">
            <v>1623.6</v>
          </cell>
          <cell r="AA18">
            <v>1869.8400000000001</v>
          </cell>
        </row>
        <row r="19">
          <cell r="G19">
            <v>3272.4</v>
          </cell>
          <cell r="M19">
            <v>2825.76</v>
          </cell>
          <cell r="N19">
            <v>216.72</v>
          </cell>
          <cell r="P19">
            <v>103.2</v>
          </cell>
          <cell r="U19">
            <v>1599.6</v>
          </cell>
          <cell r="AA19">
            <v>1765.1999999999998</v>
          </cell>
        </row>
        <row r="20">
          <cell r="G20">
            <v>3128.4</v>
          </cell>
          <cell r="M20">
            <v>2979.84</v>
          </cell>
          <cell r="N20">
            <v>223.92</v>
          </cell>
          <cell r="P20">
            <v>114.24</v>
          </cell>
          <cell r="U20">
            <v>1588.8000000000002</v>
          </cell>
          <cell r="AA20">
            <v>1917.8400000000001</v>
          </cell>
        </row>
        <row r="21">
          <cell r="G21">
            <v>2863.2</v>
          </cell>
          <cell r="M21">
            <v>2952.24</v>
          </cell>
          <cell r="N21">
            <v>210.48</v>
          </cell>
          <cell r="P21">
            <v>107.52</v>
          </cell>
          <cell r="U21">
            <v>1394.4</v>
          </cell>
          <cell r="AA21">
            <v>1864.8</v>
          </cell>
        </row>
        <row r="22">
          <cell r="G22">
            <v>2653.2</v>
          </cell>
          <cell r="M22">
            <v>2822.88</v>
          </cell>
          <cell r="N22">
            <v>211.2</v>
          </cell>
          <cell r="P22">
            <v>105.12</v>
          </cell>
          <cell r="U22">
            <v>1396.8000000000002</v>
          </cell>
          <cell r="AA22">
            <v>1776.24</v>
          </cell>
        </row>
        <row r="23">
          <cell r="G23">
            <v>2587.1999999999998</v>
          </cell>
          <cell r="M23">
            <v>2914.56</v>
          </cell>
          <cell r="N23">
            <v>207.12</v>
          </cell>
          <cell r="P23">
            <v>112.32</v>
          </cell>
          <cell r="U23">
            <v>1352.4</v>
          </cell>
          <cell r="AA23">
            <v>1819.6799999999998</v>
          </cell>
        </row>
        <row r="24">
          <cell r="G24">
            <v>2265.6000000000004</v>
          </cell>
          <cell r="M24">
            <v>2975.2799999999997</v>
          </cell>
          <cell r="N24">
            <v>210</v>
          </cell>
          <cell r="P24">
            <v>118.8</v>
          </cell>
          <cell r="U24">
            <v>1122</v>
          </cell>
          <cell r="AA24">
            <v>1931.52</v>
          </cell>
        </row>
        <row r="25">
          <cell r="G25">
            <v>2038.8000000000002</v>
          </cell>
          <cell r="M25">
            <v>3086.88</v>
          </cell>
          <cell r="N25">
            <v>204.72</v>
          </cell>
          <cell r="P25">
            <v>112.8</v>
          </cell>
          <cell r="U25">
            <v>876</v>
          </cell>
          <cell r="AA25">
            <v>1982.8799999999999</v>
          </cell>
        </row>
        <row r="26">
          <cell r="G26">
            <v>1788</v>
          </cell>
          <cell r="M26">
            <v>3047.04</v>
          </cell>
          <cell r="N26">
            <v>209.28</v>
          </cell>
          <cell r="P26">
            <v>119.28</v>
          </cell>
          <cell r="U26">
            <v>738</v>
          </cell>
          <cell r="AA26">
            <v>1959.8400000000001</v>
          </cell>
        </row>
        <row r="27">
          <cell r="G27">
            <v>1670.4</v>
          </cell>
          <cell r="M27">
            <v>2970.7200000000003</v>
          </cell>
          <cell r="N27">
            <v>199.2</v>
          </cell>
          <cell r="P27">
            <v>110.16</v>
          </cell>
          <cell r="U27">
            <v>739.2</v>
          </cell>
          <cell r="AA27">
            <v>1946.88</v>
          </cell>
        </row>
        <row r="28">
          <cell r="G28">
            <v>1669.1999999999998</v>
          </cell>
          <cell r="M28">
            <v>2816.88</v>
          </cell>
          <cell r="N28">
            <v>151.91999999999999</v>
          </cell>
          <cell r="P28">
            <v>83.28</v>
          </cell>
          <cell r="U28">
            <v>735.59999999999991</v>
          </cell>
          <cell r="AA28">
            <v>1881.8400000000001</v>
          </cell>
        </row>
        <row r="29">
          <cell r="G29">
            <v>1608</v>
          </cell>
          <cell r="M29">
            <v>2788.3199999999997</v>
          </cell>
          <cell r="N29">
            <v>150.96</v>
          </cell>
          <cell r="P29">
            <v>82.32</v>
          </cell>
          <cell r="U29">
            <v>724.8</v>
          </cell>
          <cell r="AA29">
            <v>1855.2</v>
          </cell>
        </row>
        <row r="30">
          <cell r="G30">
            <v>1568.4</v>
          </cell>
          <cell r="M30">
            <v>2692.8</v>
          </cell>
          <cell r="N30">
            <v>151.91999999999999</v>
          </cell>
          <cell r="P30">
            <v>88.32</v>
          </cell>
          <cell r="U30">
            <v>662.40000000000009</v>
          </cell>
          <cell r="AA30">
            <v>1797.12</v>
          </cell>
        </row>
      </sheetData>
      <sheetData sheetId="1">
        <row r="7">
          <cell r="D7">
            <v>29.4</v>
          </cell>
          <cell r="O7">
            <v>73.080000000000013</v>
          </cell>
          <cell r="R7">
            <v>97.2</v>
          </cell>
          <cell r="U7">
            <v>31.42</v>
          </cell>
          <cell r="AK7">
            <v>43.19</v>
          </cell>
          <cell r="AM7">
            <v>888.13</v>
          </cell>
        </row>
        <row r="8">
          <cell r="D8">
            <v>23.52</v>
          </cell>
          <cell r="O8">
            <v>68.34</v>
          </cell>
          <cell r="R8">
            <v>96.84</v>
          </cell>
          <cell r="U8">
            <v>30.92</v>
          </cell>
          <cell r="AK8">
            <v>42.75</v>
          </cell>
          <cell r="AM8">
            <v>890.29999999999984</v>
          </cell>
        </row>
        <row r="9">
          <cell r="D9">
            <v>27.599999999999998</v>
          </cell>
          <cell r="O9">
            <v>68.260000000000005</v>
          </cell>
          <cell r="R9">
            <v>95.4</v>
          </cell>
          <cell r="U9">
            <v>31.119999999999997</v>
          </cell>
          <cell r="AK9">
            <v>43.12</v>
          </cell>
          <cell r="AM9">
            <v>939.8900000000001</v>
          </cell>
        </row>
        <row r="10">
          <cell r="D10">
            <v>17.64</v>
          </cell>
          <cell r="O10">
            <v>65.059999999999988</v>
          </cell>
          <cell r="R10">
            <v>98.28</v>
          </cell>
          <cell r="U10">
            <v>42.2</v>
          </cell>
          <cell r="AK10">
            <v>43.56</v>
          </cell>
          <cell r="AM10">
            <v>959.04999999999984</v>
          </cell>
        </row>
        <row r="11">
          <cell r="D11">
            <v>21.119999999999997</v>
          </cell>
          <cell r="O11">
            <v>62.88</v>
          </cell>
          <cell r="R11">
            <v>97.56</v>
          </cell>
          <cell r="U11">
            <v>38.54</v>
          </cell>
          <cell r="AK11">
            <v>42.06</v>
          </cell>
          <cell r="AM11">
            <v>942.94999999999982</v>
          </cell>
        </row>
        <row r="12">
          <cell r="D12">
            <v>21.48</v>
          </cell>
          <cell r="O12">
            <v>70.959999999999994</v>
          </cell>
          <cell r="R12">
            <v>97.92</v>
          </cell>
          <cell r="U12">
            <v>32.36</v>
          </cell>
          <cell r="AK12">
            <v>43.47</v>
          </cell>
          <cell r="AM12">
            <v>970.67</v>
          </cell>
        </row>
        <row r="13">
          <cell r="D13">
            <v>14.879999999999999</v>
          </cell>
          <cell r="O13">
            <v>70.88</v>
          </cell>
          <cell r="R13">
            <v>102.24</v>
          </cell>
          <cell r="U13">
            <v>24.439999999999998</v>
          </cell>
          <cell r="AK13">
            <v>50.61</v>
          </cell>
          <cell r="AM13">
            <v>1086.06</v>
          </cell>
        </row>
        <row r="14">
          <cell r="D14">
            <v>21.36</v>
          </cell>
          <cell r="O14">
            <v>85.32</v>
          </cell>
          <cell r="R14">
            <v>226.8</v>
          </cell>
          <cell r="U14">
            <v>22.78</v>
          </cell>
          <cell r="AK14">
            <v>107.16</v>
          </cell>
          <cell r="AM14">
            <v>1741.1100000000001</v>
          </cell>
        </row>
        <row r="15">
          <cell r="D15">
            <v>23.52</v>
          </cell>
          <cell r="O15">
            <v>152.30000000000001</v>
          </cell>
          <cell r="R15">
            <v>431.64</v>
          </cell>
          <cell r="U15">
            <v>40.92</v>
          </cell>
          <cell r="AK15">
            <v>151.26</v>
          </cell>
          <cell r="AM15">
            <v>2064.0099999999998</v>
          </cell>
        </row>
        <row r="16">
          <cell r="D16">
            <v>20.28</v>
          </cell>
          <cell r="O16">
            <v>243.26</v>
          </cell>
          <cell r="R16">
            <v>452.52</v>
          </cell>
          <cell r="U16">
            <v>30.12</v>
          </cell>
          <cell r="AK16">
            <v>158.63</v>
          </cell>
          <cell r="AM16">
            <v>2251.79</v>
          </cell>
        </row>
        <row r="17">
          <cell r="D17">
            <v>20.88</v>
          </cell>
          <cell r="O17">
            <v>223.44</v>
          </cell>
          <cell r="R17">
            <v>459</v>
          </cell>
          <cell r="U17">
            <v>32.18</v>
          </cell>
          <cell r="AM17">
            <v>2272.4499999999998</v>
          </cell>
        </row>
        <row r="18">
          <cell r="D18">
            <v>20.28</v>
          </cell>
          <cell r="O18">
            <v>160.10000000000002</v>
          </cell>
          <cell r="R18">
            <v>438.48</v>
          </cell>
          <cell r="U18">
            <v>29.12</v>
          </cell>
          <cell r="AM18">
            <v>2208.7600000000002</v>
          </cell>
        </row>
        <row r="19">
          <cell r="D19">
            <v>20.520000000000003</v>
          </cell>
          <cell r="O19">
            <v>152.52000000000001</v>
          </cell>
          <cell r="R19">
            <v>419.76</v>
          </cell>
          <cell r="U19">
            <v>33.58</v>
          </cell>
          <cell r="AM19">
            <v>2209.8899999999994</v>
          </cell>
        </row>
        <row r="20">
          <cell r="D20">
            <v>22.68</v>
          </cell>
          <cell r="O20">
            <v>209.94</v>
          </cell>
          <cell r="R20">
            <v>408.6</v>
          </cell>
          <cell r="U20">
            <v>31.12</v>
          </cell>
          <cell r="AM20">
            <v>2164.6500000000005</v>
          </cell>
        </row>
        <row r="21">
          <cell r="D21">
            <v>22.560000000000002</v>
          </cell>
          <cell r="O21">
            <v>211.14</v>
          </cell>
          <cell r="R21">
            <v>410.4</v>
          </cell>
          <cell r="U21">
            <v>30.1</v>
          </cell>
          <cell r="AM21">
            <v>1897.37</v>
          </cell>
        </row>
        <row r="22">
          <cell r="D22">
            <v>18.48</v>
          </cell>
          <cell r="O22">
            <v>216.6</v>
          </cell>
          <cell r="R22">
            <v>352.08</v>
          </cell>
          <cell r="U22">
            <v>36.58</v>
          </cell>
          <cell r="AM22">
            <v>1623.4499999999998</v>
          </cell>
        </row>
        <row r="23">
          <cell r="D23">
            <v>17.04</v>
          </cell>
          <cell r="O23">
            <v>237.44</v>
          </cell>
          <cell r="R23">
            <v>335.52</v>
          </cell>
          <cell r="U23">
            <v>38.94</v>
          </cell>
          <cell r="AM23">
            <v>1542.6499999999999</v>
          </cell>
        </row>
        <row r="24">
          <cell r="D24">
            <v>15.36</v>
          </cell>
          <cell r="O24">
            <v>102.86000000000001</v>
          </cell>
          <cell r="R24">
            <v>114.12</v>
          </cell>
          <cell r="U24">
            <v>35.519999999999996</v>
          </cell>
          <cell r="AM24">
            <v>1319.1799999999998</v>
          </cell>
        </row>
        <row r="25">
          <cell r="D25">
            <v>14.52</v>
          </cell>
          <cell r="O25">
            <v>83.88</v>
          </cell>
          <cell r="R25">
            <v>106.92</v>
          </cell>
          <cell r="U25">
            <v>31</v>
          </cell>
          <cell r="AM25">
            <v>1133.78</v>
          </cell>
        </row>
        <row r="26">
          <cell r="D26">
            <v>13.68</v>
          </cell>
          <cell r="O26">
            <v>75.240000000000009</v>
          </cell>
          <cell r="R26">
            <v>97.2</v>
          </cell>
          <cell r="U26">
            <v>30.980000000000004</v>
          </cell>
          <cell r="AM26">
            <v>948.87000000000012</v>
          </cell>
        </row>
        <row r="27">
          <cell r="D27">
            <v>13.56</v>
          </cell>
          <cell r="O27">
            <v>71.92</v>
          </cell>
          <cell r="R27">
            <v>96.84</v>
          </cell>
          <cell r="U27">
            <v>30.840000000000003</v>
          </cell>
          <cell r="AM27">
            <v>864.97000000000014</v>
          </cell>
        </row>
        <row r="28">
          <cell r="D28">
            <v>13.559999999999999</v>
          </cell>
          <cell r="O28">
            <v>64.139999999999986</v>
          </cell>
          <cell r="R28">
            <v>95.76</v>
          </cell>
          <cell r="U28">
            <v>30.54</v>
          </cell>
          <cell r="AM28">
            <v>860.76999999999987</v>
          </cell>
        </row>
        <row r="29">
          <cell r="D29">
            <v>13.8</v>
          </cell>
          <cell r="O29">
            <v>63.199999999999996</v>
          </cell>
          <cell r="R29">
            <v>99</v>
          </cell>
          <cell r="U29">
            <v>28.560000000000002</v>
          </cell>
          <cell r="AM29">
            <v>846.94999999999982</v>
          </cell>
        </row>
        <row r="30">
          <cell r="D30">
            <v>14.16</v>
          </cell>
          <cell r="O30">
            <v>54.220000000000006</v>
          </cell>
          <cell r="R30">
            <v>95.04</v>
          </cell>
          <cell r="U30">
            <v>28.1</v>
          </cell>
          <cell r="AM30">
            <v>798.16</v>
          </cell>
        </row>
        <row r="41">
          <cell r="T41">
            <v>1.24</v>
          </cell>
          <cell r="AA41">
            <v>23.819999999999997</v>
          </cell>
          <cell r="AE41">
            <v>4.24</v>
          </cell>
          <cell r="AH41">
            <v>1.91</v>
          </cell>
        </row>
        <row r="42">
          <cell r="T42">
            <v>1.2</v>
          </cell>
          <cell r="AA42">
            <v>22.060000000000002</v>
          </cell>
          <cell r="AE42">
            <v>4.42</v>
          </cell>
          <cell r="AH42">
            <v>2.06</v>
          </cell>
        </row>
        <row r="43">
          <cell r="T43">
            <v>1.3</v>
          </cell>
          <cell r="AA43">
            <v>25.319999999999997</v>
          </cell>
          <cell r="AE43">
            <v>4.08</v>
          </cell>
          <cell r="AH43">
            <v>2.02</v>
          </cell>
        </row>
        <row r="44">
          <cell r="T44">
            <v>1.4</v>
          </cell>
          <cell r="AA44">
            <v>21.36</v>
          </cell>
          <cell r="AE44">
            <v>5.04</v>
          </cell>
          <cell r="AH44">
            <v>1.89</v>
          </cell>
        </row>
        <row r="45">
          <cell r="T45">
            <v>1.3</v>
          </cell>
          <cell r="AA45">
            <v>23.92</v>
          </cell>
          <cell r="AE45">
            <v>4.1400000000000006</v>
          </cell>
          <cell r="AH45">
            <v>2.08</v>
          </cell>
        </row>
        <row r="46">
          <cell r="T46">
            <v>1.3</v>
          </cell>
          <cell r="AA46">
            <v>23.31</v>
          </cell>
          <cell r="AE46">
            <v>4.2</v>
          </cell>
          <cell r="AH46">
            <v>6.8699999999999992</v>
          </cell>
        </row>
        <row r="47">
          <cell r="T47">
            <v>1.24</v>
          </cell>
          <cell r="AA47">
            <v>22.229999999999997</v>
          </cell>
          <cell r="AE47">
            <v>4.1399999999999997</v>
          </cell>
          <cell r="AH47">
            <v>15.98</v>
          </cell>
        </row>
        <row r="48">
          <cell r="T48">
            <v>1.24</v>
          </cell>
          <cell r="AA48">
            <v>31.4</v>
          </cell>
          <cell r="AE48">
            <v>4.6400000000000006</v>
          </cell>
          <cell r="AH48">
            <v>8.5</v>
          </cell>
        </row>
        <row r="49">
          <cell r="T49">
            <v>1.24</v>
          </cell>
          <cell r="AA49">
            <v>41.86</v>
          </cell>
          <cell r="AE49">
            <v>7.28</v>
          </cell>
          <cell r="AH49">
            <v>11.84</v>
          </cell>
        </row>
        <row r="50">
          <cell r="T50">
            <v>2.14</v>
          </cell>
          <cell r="AA50">
            <v>47.11</v>
          </cell>
          <cell r="AE50">
            <v>9.3000000000000007</v>
          </cell>
          <cell r="AH50">
            <v>13.97</v>
          </cell>
        </row>
        <row r="51">
          <cell r="T51">
            <v>1.86</v>
          </cell>
          <cell r="AA51">
            <v>44.66</v>
          </cell>
          <cell r="AE51">
            <v>10.24</v>
          </cell>
          <cell r="AH51">
            <v>14.309999999999999</v>
          </cell>
        </row>
        <row r="52">
          <cell r="T52">
            <v>2.74</v>
          </cell>
          <cell r="AA52">
            <v>36.86</v>
          </cell>
          <cell r="AE52">
            <v>8.4600000000000009</v>
          </cell>
          <cell r="AH52">
            <v>14.48</v>
          </cell>
        </row>
        <row r="53">
          <cell r="T53">
            <v>1.06</v>
          </cell>
          <cell r="AA53">
            <v>30.049999999999997</v>
          </cell>
          <cell r="AE53">
            <v>8.4400000000000013</v>
          </cell>
          <cell r="AH53">
            <v>12.829999999999998</v>
          </cell>
        </row>
        <row r="54">
          <cell r="T54">
            <v>1.9000000000000001</v>
          </cell>
          <cell r="AA54">
            <v>42.22</v>
          </cell>
          <cell r="AE54">
            <v>9.4400000000000013</v>
          </cell>
          <cell r="AH54">
            <v>17.690000000000001</v>
          </cell>
        </row>
        <row r="55">
          <cell r="T55">
            <v>1.36</v>
          </cell>
          <cell r="AA55">
            <v>32.28</v>
          </cell>
          <cell r="AE55">
            <v>9.64</v>
          </cell>
          <cell r="AH55">
            <v>14.3</v>
          </cell>
        </row>
        <row r="56">
          <cell r="T56">
            <v>1.9000000000000001</v>
          </cell>
          <cell r="AA56">
            <v>33.619999999999997</v>
          </cell>
          <cell r="AE56">
            <v>9.1999999999999993</v>
          </cell>
          <cell r="AH56">
            <v>12.27</v>
          </cell>
        </row>
        <row r="57">
          <cell r="T57">
            <v>1.7200000000000002</v>
          </cell>
          <cell r="AA57">
            <v>31.520000000000003</v>
          </cell>
          <cell r="AE57">
            <v>6.18</v>
          </cell>
          <cell r="AH57">
            <v>14.280000000000001</v>
          </cell>
        </row>
        <row r="58">
          <cell r="T58">
            <v>0.94</v>
          </cell>
          <cell r="AA58">
            <v>24.47</v>
          </cell>
          <cell r="AE58">
            <v>3.44</v>
          </cell>
          <cell r="AH58">
            <v>12.03</v>
          </cell>
        </row>
        <row r="59">
          <cell r="T59">
            <v>0.88</v>
          </cell>
          <cell r="AA59">
            <v>21.700000000000003</v>
          </cell>
          <cell r="AE59">
            <v>2.6</v>
          </cell>
          <cell r="AH59">
            <v>2.06</v>
          </cell>
        </row>
        <row r="60">
          <cell r="T60">
            <v>0.88</v>
          </cell>
          <cell r="AA60">
            <v>18.71</v>
          </cell>
          <cell r="AE60">
            <v>2.6</v>
          </cell>
          <cell r="AH60">
            <v>2.46</v>
          </cell>
        </row>
        <row r="61">
          <cell r="T61">
            <v>0.94</v>
          </cell>
          <cell r="AA61">
            <v>18.13</v>
          </cell>
          <cell r="AE61">
            <v>2.6799999999999997</v>
          </cell>
          <cell r="AH61">
            <v>2.96</v>
          </cell>
        </row>
        <row r="62">
          <cell r="T62">
            <v>1.06</v>
          </cell>
          <cell r="AA62">
            <v>17.3</v>
          </cell>
          <cell r="AE62">
            <v>3.66</v>
          </cell>
          <cell r="AH62">
            <v>2.79</v>
          </cell>
        </row>
        <row r="63">
          <cell r="T63">
            <v>1</v>
          </cell>
          <cell r="AA63">
            <v>20.509999999999998</v>
          </cell>
          <cell r="AE63">
            <v>5.4799999999999995</v>
          </cell>
          <cell r="AH63">
            <v>3.26</v>
          </cell>
        </row>
        <row r="64">
          <cell r="T64">
            <v>1.3399999999999999</v>
          </cell>
          <cell r="AA64">
            <v>20.03</v>
          </cell>
          <cell r="AE64">
            <v>4.5</v>
          </cell>
          <cell r="AH64">
            <v>3.1799999999999997</v>
          </cell>
        </row>
        <row r="75">
          <cell r="O75">
            <v>5.61</v>
          </cell>
          <cell r="P75">
            <v>1.94</v>
          </cell>
          <cell r="Q75">
            <v>0.4</v>
          </cell>
          <cell r="S75">
            <v>6.15</v>
          </cell>
        </row>
        <row r="76">
          <cell r="O76">
            <v>5.58</v>
          </cell>
          <cell r="P76">
            <v>1.96</v>
          </cell>
          <cell r="Q76">
            <v>0.36</v>
          </cell>
          <cell r="S76">
            <v>6.6</v>
          </cell>
        </row>
        <row r="77">
          <cell r="O77">
            <v>5.73</v>
          </cell>
          <cell r="P77">
            <v>1.98</v>
          </cell>
          <cell r="Q77">
            <v>0.36</v>
          </cell>
          <cell r="S77">
            <v>6.21</v>
          </cell>
        </row>
        <row r="78">
          <cell r="O78">
            <v>5.7</v>
          </cell>
          <cell r="P78">
            <v>1.96</v>
          </cell>
          <cell r="Q78">
            <v>0.36</v>
          </cell>
          <cell r="S78">
            <v>6.26</v>
          </cell>
        </row>
        <row r="79">
          <cell r="O79">
            <v>10.32</v>
          </cell>
          <cell r="P79">
            <v>3.48</v>
          </cell>
          <cell r="Q79">
            <v>0.36</v>
          </cell>
          <cell r="S79">
            <v>6.14</v>
          </cell>
        </row>
        <row r="80">
          <cell r="O80">
            <v>5.94</v>
          </cell>
          <cell r="P80">
            <v>1.94</v>
          </cell>
          <cell r="Q80">
            <v>0.36</v>
          </cell>
          <cell r="S80">
            <v>6.32</v>
          </cell>
        </row>
        <row r="81">
          <cell r="O81">
            <v>6.21</v>
          </cell>
          <cell r="P81">
            <v>1.96</v>
          </cell>
          <cell r="Q81">
            <v>0.36</v>
          </cell>
          <cell r="S81">
            <v>6.27</v>
          </cell>
        </row>
        <row r="82">
          <cell r="O82">
            <v>8.76</v>
          </cell>
          <cell r="P82">
            <v>2.2799999999999998</v>
          </cell>
          <cell r="Q82">
            <v>0.36</v>
          </cell>
          <cell r="S82">
            <v>8.75</v>
          </cell>
        </row>
        <row r="83">
          <cell r="O83">
            <v>16.62</v>
          </cell>
          <cell r="P83">
            <v>5.96</v>
          </cell>
          <cell r="Q83">
            <v>0.36</v>
          </cell>
          <cell r="S83">
            <v>13.04</v>
          </cell>
        </row>
        <row r="84">
          <cell r="O84">
            <v>17.79</v>
          </cell>
          <cell r="P84">
            <v>6.94</v>
          </cell>
          <cell r="Q84">
            <v>0.36</v>
          </cell>
          <cell r="S84">
            <v>17.46</v>
          </cell>
        </row>
        <row r="85">
          <cell r="O85">
            <v>17.04</v>
          </cell>
          <cell r="P85">
            <v>7.86</v>
          </cell>
          <cell r="Q85">
            <v>0.88</v>
          </cell>
          <cell r="S85">
            <v>17.850000000000001</v>
          </cell>
        </row>
        <row r="86">
          <cell r="O86">
            <v>18.059999999999999</v>
          </cell>
          <cell r="P86">
            <v>8.6999999999999993</v>
          </cell>
          <cell r="Q86">
            <v>3.88</v>
          </cell>
          <cell r="S86">
            <v>21.41</v>
          </cell>
        </row>
        <row r="87">
          <cell r="O87">
            <v>11.16</v>
          </cell>
          <cell r="P87">
            <v>5.92</v>
          </cell>
          <cell r="Q87">
            <v>6.4</v>
          </cell>
          <cell r="S87">
            <v>17.399999999999999</v>
          </cell>
        </row>
        <row r="88">
          <cell r="O88">
            <v>13.32</v>
          </cell>
          <cell r="P88">
            <v>5.7</v>
          </cell>
          <cell r="Q88">
            <v>16.04</v>
          </cell>
          <cell r="S88">
            <v>17.79</v>
          </cell>
        </row>
        <row r="89">
          <cell r="O89">
            <v>14.13</v>
          </cell>
          <cell r="P89">
            <v>6.02</v>
          </cell>
          <cell r="Q89">
            <v>53.16</v>
          </cell>
          <cell r="S89">
            <v>16.64</v>
          </cell>
        </row>
        <row r="90">
          <cell r="O90">
            <v>15.6</v>
          </cell>
          <cell r="P90">
            <v>5.22</v>
          </cell>
          <cell r="Q90">
            <v>16.2</v>
          </cell>
          <cell r="S90">
            <v>16.02</v>
          </cell>
        </row>
        <row r="91">
          <cell r="O91">
            <v>17.760000000000002</v>
          </cell>
          <cell r="P91">
            <v>4.92</v>
          </cell>
          <cell r="Q91">
            <v>0.36</v>
          </cell>
          <cell r="S91">
            <v>16.190000000000001</v>
          </cell>
        </row>
        <row r="92">
          <cell r="O92">
            <v>16.68</v>
          </cell>
          <cell r="P92">
            <v>5.88</v>
          </cell>
          <cell r="Q92">
            <v>0.32</v>
          </cell>
          <cell r="S92">
            <v>13.62</v>
          </cell>
        </row>
        <row r="93">
          <cell r="O93">
            <v>15.42</v>
          </cell>
          <cell r="P93">
            <v>4.82</v>
          </cell>
          <cell r="Q93">
            <v>0.36</v>
          </cell>
          <cell r="S93">
            <v>11.36</v>
          </cell>
        </row>
        <row r="94">
          <cell r="O94">
            <v>13.62</v>
          </cell>
          <cell r="P94">
            <v>3.94</v>
          </cell>
          <cell r="Q94">
            <v>0.36</v>
          </cell>
          <cell r="S94">
            <v>8.42</v>
          </cell>
        </row>
        <row r="95">
          <cell r="O95">
            <v>7.53</v>
          </cell>
          <cell r="P95">
            <v>3.9</v>
          </cell>
          <cell r="Q95">
            <v>0.32</v>
          </cell>
          <cell r="S95">
            <v>8.4600000000000009</v>
          </cell>
        </row>
        <row r="96">
          <cell r="O96">
            <v>7.32</v>
          </cell>
          <cell r="P96">
            <v>3.92</v>
          </cell>
          <cell r="Q96">
            <v>0.36</v>
          </cell>
          <cell r="S96">
            <v>8.2799999999999994</v>
          </cell>
        </row>
        <row r="97">
          <cell r="O97">
            <v>7.35</v>
          </cell>
          <cell r="P97">
            <v>4.26</v>
          </cell>
          <cell r="Q97">
            <v>0.36</v>
          </cell>
          <cell r="S97">
            <v>8.48</v>
          </cell>
        </row>
        <row r="98">
          <cell r="O98">
            <v>7.38</v>
          </cell>
          <cell r="P98">
            <v>3.84</v>
          </cell>
          <cell r="Q98">
            <v>0.36</v>
          </cell>
          <cell r="S98">
            <v>8.34</v>
          </cell>
        </row>
        <row r="108">
          <cell r="F108">
            <v>44.94</v>
          </cell>
          <cell r="H108">
            <v>4.28</v>
          </cell>
        </row>
        <row r="109">
          <cell r="F109">
            <v>44.699999999999996</v>
          </cell>
          <cell r="H109">
            <v>3.96</v>
          </cell>
        </row>
        <row r="110">
          <cell r="F110">
            <v>45.3</v>
          </cell>
          <cell r="H110">
            <v>3.64</v>
          </cell>
        </row>
        <row r="111">
          <cell r="F111">
            <v>47.160000000000004</v>
          </cell>
          <cell r="H111">
            <v>4.5199999999999996</v>
          </cell>
        </row>
        <row r="112">
          <cell r="F112">
            <v>47.22</v>
          </cell>
          <cell r="H112">
            <v>4.12</v>
          </cell>
        </row>
        <row r="113">
          <cell r="F113">
            <v>48.18</v>
          </cell>
          <cell r="H113">
            <v>4.5599999999999996</v>
          </cell>
        </row>
        <row r="114">
          <cell r="F114">
            <v>47.46</v>
          </cell>
          <cell r="H114">
            <v>6.52</v>
          </cell>
        </row>
        <row r="115">
          <cell r="F115">
            <v>67.02</v>
          </cell>
          <cell r="H115">
            <v>5.48</v>
          </cell>
        </row>
        <row r="116">
          <cell r="F116">
            <v>81.78</v>
          </cell>
          <cell r="H116">
            <v>10.56</v>
          </cell>
        </row>
        <row r="117">
          <cell r="F117">
            <v>107.16</v>
          </cell>
          <cell r="H117">
            <v>20.079999999999998</v>
          </cell>
        </row>
        <row r="118">
          <cell r="F118">
            <v>101.64</v>
          </cell>
          <cell r="H118">
            <v>24.76</v>
          </cell>
        </row>
        <row r="119">
          <cell r="F119">
            <v>91.92</v>
          </cell>
          <cell r="H119">
            <v>25.16</v>
          </cell>
        </row>
        <row r="120">
          <cell r="F120">
            <v>94.86</v>
          </cell>
          <cell r="H120">
            <v>24.88</v>
          </cell>
        </row>
        <row r="121">
          <cell r="F121">
            <v>85.2</v>
          </cell>
          <cell r="H121">
            <v>22.84</v>
          </cell>
        </row>
        <row r="122">
          <cell r="F122">
            <v>71.88000000000001</v>
          </cell>
          <cell r="H122">
            <v>20.68</v>
          </cell>
        </row>
        <row r="123">
          <cell r="F123">
            <v>77.52000000000001</v>
          </cell>
          <cell r="H123">
            <v>20.96</v>
          </cell>
        </row>
        <row r="124">
          <cell r="F124">
            <v>89.64</v>
          </cell>
          <cell r="H124">
            <v>19.04</v>
          </cell>
        </row>
        <row r="125">
          <cell r="F125">
            <v>83.76</v>
          </cell>
          <cell r="H125">
            <v>17.64</v>
          </cell>
        </row>
        <row r="126">
          <cell r="F126">
            <v>60.96</v>
          </cell>
          <cell r="H126">
            <v>14.84</v>
          </cell>
        </row>
        <row r="127">
          <cell r="F127">
            <v>58.32</v>
          </cell>
          <cell r="H127">
            <v>11.52</v>
          </cell>
        </row>
        <row r="128">
          <cell r="F128">
            <v>54.12</v>
          </cell>
          <cell r="H128">
            <v>8.7200000000000006</v>
          </cell>
        </row>
        <row r="129">
          <cell r="F129">
            <v>50.7</v>
          </cell>
          <cell r="H129">
            <v>6.52</v>
          </cell>
        </row>
        <row r="130">
          <cell r="F130">
            <v>42.360000000000007</v>
          </cell>
          <cell r="H130">
            <v>4.88</v>
          </cell>
        </row>
        <row r="131">
          <cell r="F131">
            <v>40.68</v>
          </cell>
          <cell r="H131">
            <v>4.4000000000000004</v>
          </cell>
        </row>
      </sheetData>
      <sheetData sheetId="2">
        <row r="7">
          <cell r="D7">
            <v>51.03</v>
          </cell>
          <cell r="G7">
            <v>97.44</v>
          </cell>
          <cell r="O7">
            <v>60.540000000000006</v>
          </cell>
          <cell r="T7">
            <v>5.28</v>
          </cell>
          <cell r="AH7">
            <v>14.010000000000002</v>
          </cell>
          <cell r="AK7">
            <v>235.44</v>
          </cell>
          <cell r="AQ7">
            <v>501.15</v>
          </cell>
        </row>
        <row r="8">
          <cell r="D8">
            <v>55.589999999999996</v>
          </cell>
          <cell r="G8">
            <v>99.84</v>
          </cell>
          <cell r="O8">
            <v>61.05</v>
          </cell>
          <cell r="T8">
            <v>6</v>
          </cell>
          <cell r="AH8">
            <v>14.489999999999998</v>
          </cell>
          <cell r="AK8">
            <v>234.96</v>
          </cell>
          <cell r="AQ8">
            <v>507.78</v>
          </cell>
        </row>
        <row r="9">
          <cell r="D9">
            <v>50.73</v>
          </cell>
          <cell r="G9">
            <v>100.56</v>
          </cell>
          <cell r="O9">
            <v>61.92</v>
          </cell>
          <cell r="T9">
            <v>7.2</v>
          </cell>
          <cell r="AH9">
            <v>14.940000000000001</v>
          </cell>
          <cell r="AK9">
            <v>230.28</v>
          </cell>
          <cell r="AQ9">
            <v>501.9</v>
          </cell>
        </row>
        <row r="10">
          <cell r="D10">
            <v>63.34</v>
          </cell>
          <cell r="G10">
            <v>101.76</v>
          </cell>
          <cell r="O10">
            <v>62.699999999999996</v>
          </cell>
          <cell r="T10">
            <v>7.2</v>
          </cell>
          <cell r="AH10">
            <v>13.440000000000001</v>
          </cell>
          <cell r="AK10">
            <v>228.36</v>
          </cell>
          <cell r="AQ10">
            <v>516.13</v>
          </cell>
        </row>
        <row r="11">
          <cell r="D11">
            <v>50.37</v>
          </cell>
          <cell r="G11">
            <v>96.72</v>
          </cell>
          <cell r="O11">
            <v>61.56</v>
          </cell>
          <cell r="T11">
            <v>7.92</v>
          </cell>
          <cell r="AH11">
            <v>13.950000000000003</v>
          </cell>
          <cell r="AK11">
            <v>220.44</v>
          </cell>
          <cell r="AQ11">
            <v>491.42999999999995</v>
          </cell>
        </row>
        <row r="12">
          <cell r="D12">
            <v>42.720000000000006</v>
          </cell>
          <cell r="G12">
            <v>108.24</v>
          </cell>
          <cell r="O12">
            <v>61.65</v>
          </cell>
          <cell r="T12">
            <v>8.2799999999999994</v>
          </cell>
          <cell r="AH12">
            <v>15.18</v>
          </cell>
          <cell r="AK12">
            <v>224.76</v>
          </cell>
          <cell r="AQ12">
            <v>504.78</v>
          </cell>
        </row>
        <row r="13">
          <cell r="D13">
            <v>43.32</v>
          </cell>
          <cell r="G13">
            <v>139.68</v>
          </cell>
          <cell r="O13">
            <v>62.370000000000005</v>
          </cell>
          <cell r="T13">
            <v>7.8</v>
          </cell>
          <cell r="AH13">
            <v>197.22000000000003</v>
          </cell>
          <cell r="AK13">
            <v>231</v>
          </cell>
          <cell r="AQ13">
            <v>722.88000000000011</v>
          </cell>
        </row>
        <row r="14">
          <cell r="D14">
            <v>51.06</v>
          </cell>
          <cell r="G14">
            <v>309.36</v>
          </cell>
          <cell r="O14">
            <v>66.09</v>
          </cell>
          <cell r="T14">
            <v>5.88</v>
          </cell>
          <cell r="AH14">
            <v>564.03</v>
          </cell>
          <cell r="AK14">
            <v>249.96</v>
          </cell>
          <cell r="AQ14">
            <v>1294.5899999999999</v>
          </cell>
        </row>
        <row r="15">
          <cell r="D15">
            <v>74.64</v>
          </cell>
          <cell r="G15">
            <v>554.16</v>
          </cell>
          <cell r="O15">
            <v>73.740000000000009</v>
          </cell>
          <cell r="T15">
            <v>16.440000000000001</v>
          </cell>
          <cell r="AH15">
            <v>624.03</v>
          </cell>
          <cell r="AK15">
            <v>264.60000000000002</v>
          </cell>
          <cell r="AQ15">
            <v>1685.28</v>
          </cell>
        </row>
        <row r="16">
          <cell r="D16">
            <v>93.24</v>
          </cell>
          <cell r="G16">
            <v>614.88</v>
          </cell>
          <cell r="O16">
            <v>75.569999999999993</v>
          </cell>
          <cell r="T16">
            <v>49.08</v>
          </cell>
          <cell r="AH16">
            <v>583.41</v>
          </cell>
          <cell r="AK16">
            <v>267.60000000000002</v>
          </cell>
          <cell r="AQ16">
            <v>1778.55</v>
          </cell>
        </row>
        <row r="17">
          <cell r="D17">
            <v>106.47</v>
          </cell>
          <cell r="G17">
            <v>593.52</v>
          </cell>
          <cell r="O17">
            <v>77.460000000000008</v>
          </cell>
          <cell r="T17">
            <v>47.04</v>
          </cell>
          <cell r="AH17">
            <v>585.45000000000005</v>
          </cell>
          <cell r="AK17">
            <v>268.8</v>
          </cell>
          <cell r="AQ17">
            <v>1771.35</v>
          </cell>
        </row>
        <row r="18">
          <cell r="D18">
            <v>110.39999999999999</v>
          </cell>
          <cell r="G18">
            <v>590.4</v>
          </cell>
          <cell r="O18">
            <v>77.759999999999991</v>
          </cell>
          <cell r="T18">
            <v>30.6</v>
          </cell>
          <cell r="AH18">
            <v>215.55</v>
          </cell>
          <cell r="AK18">
            <v>274.32</v>
          </cell>
          <cell r="AQ18">
            <v>1403.4599999999998</v>
          </cell>
        </row>
        <row r="19">
          <cell r="D19">
            <v>102.72</v>
          </cell>
          <cell r="G19">
            <v>547.20000000000005</v>
          </cell>
          <cell r="O19">
            <v>77.789999999999992</v>
          </cell>
          <cell r="T19">
            <v>20.64</v>
          </cell>
          <cell r="AH19">
            <v>235.22999999999996</v>
          </cell>
          <cell r="AK19">
            <v>259.68</v>
          </cell>
          <cell r="AQ19">
            <v>1349.73</v>
          </cell>
        </row>
        <row r="20">
          <cell r="D20">
            <v>85.679999999999993</v>
          </cell>
          <cell r="G20">
            <v>495.84</v>
          </cell>
          <cell r="O20">
            <v>80.25</v>
          </cell>
          <cell r="T20">
            <v>42.96</v>
          </cell>
          <cell r="AH20">
            <v>209.73000000000002</v>
          </cell>
          <cell r="AK20">
            <v>262.68</v>
          </cell>
          <cell r="AQ20">
            <v>1273.29</v>
          </cell>
        </row>
        <row r="21">
          <cell r="D21">
            <v>99.6</v>
          </cell>
          <cell r="G21">
            <v>502.32</v>
          </cell>
          <cell r="O21">
            <v>82.259999999999991</v>
          </cell>
          <cell r="T21">
            <v>31.32</v>
          </cell>
          <cell r="AH21">
            <v>190.68</v>
          </cell>
          <cell r="AK21">
            <v>271.32</v>
          </cell>
          <cell r="AQ21">
            <v>1273.05</v>
          </cell>
        </row>
        <row r="22">
          <cell r="D22">
            <v>95.49</v>
          </cell>
          <cell r="G22">
            <v>496.08</v>
          </cell>
          <cell r="O22">
            <v>74.28</v>
          </cell>
          <cell r="T22">
            <v>36.119999999999997</v>
          </cell>
          <cell r="AH22">
            <v>74.069999999999993</v>
          </cell>
          <cell r="AK22">
            <v>247.56</v>
          </cell>
          <cell r="AQ22">
            <v>1115.5499999999997</v>
          </cell>
        </row>
        <row r="23">
          <cell r="D23">
            <v>82.65</v>
          </cell>
          <cell r="G23">
            <v>498.96</v>
          </cell>
          <cell r="O23">
            <v>66.509999999999991</v>
          </cell>
          <cell r="T23">
            <v>25.08</v>
          </cell>
          <cell r="AH23">
            <v>30.09</v>
          </cell>
          <cell r="AK23">
            <v>243.36</v>
          </cell>
          <cell r="AQ23">
            <v>1013.6400000000001</v>
          </cell>
        </row>
        <row r="24">
          <cell r="D24">
            <v>71.399999999999991</v>
          </cell>
          <cell r="G24">
            <v>537.6</v>
          </cell>
          <cell r="O24">
            <v>69.209999999999994</v>
          </cell>
          <cell r="T24">
            <v>46.08</v>
          </cell>
          <cell r="AH24">
            <v>30.03</v>
          </cell>
          <cell r="AK24">
            <v>234.84</v>
          </cell>
          <cell r="AQ24">
            <v>1045.83</v>
          </cell>
        </row>
        <row r="25">
          <cell r="D25">
            <v>65.13</v>
          </cell>
          <cell r="G25">
            <v>520.32000000000005</v>
          </cell>
          <cell r="O25">
            <v>66.179999999999993</v>
          </cell>
          <cell r="T25">
            <v>47.76</v>
          </cell>
          <cell r="AH25">
            <v>25.32</v>
          </cell>
          <cell r="AK25">
            <v>238.8</v>
          </cell>
          <cell r="AQ25">
            <v>1015.6800000000001</v>
          </cell>
        </row>
        <row r="26">
          <cell r="D26">
            <v>74.13</v>
          </cell>
          <cell r="G26">
            <v>508.8</v>
          </cell>
          <cell r="O26">
            <v>64.62</v>
          </cell>
          <cell r="T26">
            <v>35.159999999999997</v>
          </cell>
          <cell r="AH26">
            <v>30.720000000000002</v>
          </cell>
          <cell r="AK26">
            <v>249.72</v>
          </cell>
          <cell r="AQ26">
            <v>1006.32</v>
          </cell>
        </row>
        <row r="27">
          <cell r="D27">
            <v>60.69</v>
          </cell>
          <cell r="G27">
            <v>503.28</v>
          </cell>
          <cell r="O27">
            <v>66.059999999999988</v>
          </cell>
          <cell r="T27">
            <v>8.4</v>
          </cell>
          <cell r="AH27">
            <v>38.730000000000004</v>
          </cell>
          <cell r="AK27">
            <v>260.88</v>
          </cell>
          <cell r="AQ27">
            <v>976.11</v>
          </cell>
        </row>
        <row r="28">
          <cell r="D28">
            <v>67.05</v>
          </cell>
          <cell r="G28">
            <v>487.68</v>
          </cell>
          <cell r="O28">
            <v>65.58</v>
          </cell>
          <cell r="T28">
            <v>5.04</v>
          </cell>
          <cell r="AH28">
            <v>27.48</v>
          </cell>
          <cell r="AK28">
            <v>239.28</v>
          </cell>
          <cell r="AQ28">
            <v>929.64</v>
          </cell>
        </row>
        <row r="29">
          <cell r="D29">
            <v>57.180000000000007</v>
          </cell>
          <cell r="G29">
            <v>468.24</v>
          </cell>
          <cell r="O29">
            <v>63.72</v>
          </cell>
          <cell r="T29">
            <v>6.24</v>
          </cell>
          <cell r="AH29">
            <v>17.22</v>
          </cell>
          <cell r="AK29">
            <v>241.8</v>
          </cell>
          <cell r="AQ29">
            <v>889.41000000000008</v>
          </cell>
        </row>
        <row r="30">
          <cell r="D30">
            <v>55.260000000000005</v>
          </cell>
          <cell r="G30">
            <v>340.32</v>
          </cell>
          <cell r="O30">
            <v>64.92</v>
          </cell>
          <cell r="T30">
            <v>11.04</v>
          </cell>
          <cell r="AH30">
            <v>17.61</v>
          </cell>
          <cell r="AK30">
            <v>249.6</v>
          </cell>
          <cell r="AQ30">
            <v>774.06</v>
          </cell>
        </row>
        <row r="43">
          <cell r="F43">
            <v>220.00000000000171</v>
          </cell>
        </row>
        <row r="44">
          <cell r="F44">
            <v>219.99999999999886</v>
          </cell>
        </row>
        <row r="45">
          <cell r="F45">
            <v>219.99999999999886</v>
          </cell>
        </row>
        <row r="46">
          <cell r="F46">
            <v>220.00000000000171</v>
          </cell>
        </row>
        <row r="47">
          <cell r="F47">
            <v>219.99999999999886</v>
          </cell>
        </row>
        <row r="48">
          <cell r="F48">
            <v>220.00000000000171</v>
          </cell>
        </row>
        <row r="49">
          <cell r="F49">
            <v>219.99999999999886</v>
          </cell>
        </row>
        <row r="50">
          <cell r="F50">
            <v>200</v>
          </cell>
        </row>
        <row r="51">
          <cell r="F51">
            <v>280.00000000000114</v>
          </cell>
        </row>
        <row r="52">
          <cell r="F52">
            <v>259.99999999999943</v>
          </cell>
        </row>
        <row r="53">
          <cell r="F53">
            <v>279.99999999999829</v>
          </cell>
        </row>
        <row r="54">
          <cell r="F54">
            <v>260.00000000000227</v>
          </cell>
        </row>
        <row r="55">
          <cell r="F55">
            <v>219.99999999999886</v>
          </cell>
        </row>
        <row r="56">
          <cell r="F56">
            <v>240.00000000000057</v>
          </cell>
        </row>
        <row r="57">
          <cell r="F57">
            <v>300</v>
          </cell>
        </row>
        <row r="58">
          <cell r="F58">
            <v>279.99999999999829</v>
          </cell>
        </row>
        <row r="59">
          <cell r="F59">
            <v>280.00000000000114</v>
          </cell>
        </row>
        <row r="60">
          <cell r="F60">
            <v>259.99999999999943</v>
          </cell>
        </row>
        <row r="61">
          <cell r="F61">
            <v>220.00000000000171</v>
          </cell>
        </row>
        <row r="62">
          <cell r="F62">
            <v>219.99999999999886</v>
          </cell>
        </row>
        <row r="63">
          <cell r="F63">
            <v>219.99999999999886</v>
          </cell>
        </row>
        <row r="64">
          <cell r="F64">
            <v>220.00000000000171</v>
          </cell>
        </row>
        <row r="65">
          <cell r="F65">
            <v>219.99999999999886</v>
          </cell>
        </row>
        <row r="66">
          <cell r="F66">
            <v>220.00000000000171</v>
          </cell>
        </row>
        <row r="78">
          <cell r="G78">
            <v>29.32</v>
          </cell>
        </row>
        <row r="79">
          <cell r="G79">
            <v>29.57</v>
          </cell>
        </row>
        <row r="80">
          <cell r="G80">
            <v>26.21</v>
          </cell>
        </row>
        <row r="81">
          <cell r="G81">
            <v>26.959999999999997</v>
          </cell>
        </row>
        <row r="82">
          <cell r="G82">
            <v>31.240000000000002</v>
          </cell>
        </row>
        <row r="83">
          <cell r="G83">
            <v>36.269999999999996</v>
          </cell>
        </row>
        <row r="84">
          <cell r="G84">
            <v>29.979999999999997</v>
          </cell>
        </row>
        <row r="85">
          <cell r="G85">
            <v>43.47</v>
          </cell>
        </row>
        <row r="86">
          <cell r="G86">
            <v>66.72</v>
          </cell>
        </row>
        <row r="87">
          <cell r="G87">
            <v>51.19</v>
          </cell>
        </row>
        <row r="88">
          <cell r="G88">
            <v>51.480000000000004</v>
          </cell>
        </row>
        <row r="89">
          <cell r="G89">
            <v>55.730000000000004</v>
          </cell>
        </row>
        <row r="90">
          <cell r="G90">
            <v>43.14</v>
          </cell>
        </row>
        <row r="91">
          <cell r="G91">
            <v>50.97</v>
          </cell>
        </row>
        <row r="92">
          <cell r="G92">
            <v>43.91</v>
          </cell>
        </row>
        <row r="93">
          <cell r="G93">
            <v>43.96</v>
          </cell>
        </row>
        <row r="94">
          <cell r="G94">
            <v>51.33</v>
          </cell>
        </row>
        <row r="95">
          <cell r="G95">
            <v>46.48</v>
          </cell>
        </row>
        <row r="96">
          <cell r="G96">
            <v>36.83</v>
          </cell>
        </row>
        <row r="97">
          <cell r="G97">
            <v>29.75</v>
          </cell>
        </row>
        <row r="98">
          <cell r="G98">
            <v>29.990000000000002</v>
          </cell>
        </row>
        <row r="99">
          <cell r="G99">
            <v>29.38</v>
          </cell>
        </row>
        <row r="100">
          <cell r="G100">
            <v>30.290000000000003</v>
          </cell>
        </row>
        <row r="101">
          <cell r="G101">
            <v>29.97</v>
          </cell>
        </row>
      </sheetData>
      <sheetData sheetId="3">
        <row r="7">
          <cell r="B7">
            <v>1.42</v>
          </cell>
          <cell r="G7">
            <v>5</v>
          </cell>
          <cell r="J7">
            <v>114.6</v>
          </cell>
          <cell r="L7">
            <v>18.28</v>
          </cell>
        </row>
        <row r="8">
          <cell r="B8">
            <v>1.5</v>
          </cell>
          <cell r="G8">
            <v>4.9800000000000004</v>
          </cell>
          <cell r="J8">
            <v>44.4</v>
          </cell>
          <cell r="L8">
            <v>18.28</v>
          </cell>
        </row>
        <row r="9">
          <cell r="B9">
            <v>1.6</v>
          </cell>
          <cell r="G9">
            <v>5.58</v>
          </cell>
          <cell r="J9">
            <v>111.36</v>
          </cell>
          <cell r="L9">
            <v>18.28</v>
          </cell>
        </row>
        <row r="10">
          <cell r="B10">
            <v>1.38</v>
          </cell>
          <cell r="G10">
            <v>8.2199999999999989</v>
          </cell>
          <cell r="J10">
            <v>133.26</v>
          </cell>
          <cell r="L10">
            <v>18.28</v>
          </cell>
        </row>
        <row r="11">
          <cell r="B11">
            <v>1.46</v>
          </cell>
          <cell r="G11">
            <v>8.16</v>
          </cell>
          <cell r="J11">
            <v>36.659999999999997</v>
          </cell>
          <cell r="L11">
            <v>18.28</v>
          </cell>
        </row>
        <row r="12">
          <cell r="B12">
            <v>1.76</v>
          </cell>
          <cell r="G12">
            <v>8.6999999999999993</v>
          </cell>
          <cell r="J12">
            <v>86.13</v>
          </cell>
          <cell r="L12">
            <v>18.28</v>
          </cell>
        </row>
        <row r="13">
          <cell r="B13">
            <v>1.38</v>
          </cell>
          <cell r="G13">
            <v>8.98</v>
          </cell>
          <cell r="J13">
            <v>121.11</v>
          </cell>
          <cell r="L13">
            <v>18.28</v>
          </cell>
        </row>
        <row r="14">
          <cell r="B14">
            <v>1.38</v>
          </cell>
          <cell r="G14">
            <v>10.06</v>
          </cell>
          <cell r="J14">
            <v>130.68</v>
          </cell>
          <cell r="L14">
            <v>18.28</v>
          </cell>
        </row>
        <row r="15">
          <cell r="B15">
            <v>1.56</v>
          </cell>
          <cell r="G15">
            <v>11.120000000000001</v>
          </cell>
          <cell r="J15">
            <v>47.67</v>
          </cell>
          <cell r="L15">
            <v>18.28</v>
          </cell>
        </row>
        <row r="16">
          <cell r="B16">
            <v>1.8</v>
          </cell>
          <cell r="G16">
            <v>11.120000000000001</v>
          </cell>
          <cell r="J16">
            <v>85.47</v>
          </cell>
          <cell r="L16">
            <v>18.28</v>
          </cell>
        </row>
        <row r="17">
          <cell r="B17">
            <v>2.2999999999999998</v>
          </cell>
          <cell r="G17">
            <v>10.879999999999999</v>
          </cell>
          <cell r="J17">
            <v>102.42</v>
          </cell>
          <cell r="L17">
            <v>18.28</v>
          </cell>
        </row>
        <row r="18">
          <cell r="B18">
            <v>2.3199999999999998</v>
          </cell>
          <cell r="G18">
            <v>10.76</v>
          </cell>
          <cell r="J18">
            <v>147.81</v>
          </cell>
          <cell r="L18">
            <v>18.28</v>
          </cell>
        </row>
        <row r="19">
          <cell r="B19">
            <v>3.12</v>
          </cell>
          <cell r="G19">
            <v>11</v>
          </cell>
          <cell r="J19">
            <v>43.98</v>
          </cell>
          <cell r="L19">
            <v>18.28</v>
          </cell>
        </row>
        <row r="20">
          <cell r="B20">
            <v>2.36</v>
          </cell>
          <cell r="G20">
            <v>9.18</v>
          </cell>
          <cell r="J20">
            <v>141.93</v>
          </cell>
          <cell r="L20">
            <v>18.28</v>
          </cell>
        </row>
        <row r="21">
          <cell r="B21">
            <v>2.52</v>
          </cell>
          <cell r="G21">
            <v>8.52</v>
          </cell>
          <cell r="J21">
            <v>94.47</v>
          </cell>
          <cell r="L21">
            <v>18.28</v>
          </cell>
        </row>
        <row r="22">
          <cell r="B22">
            <v>2.46</v>
          </cell>
          <cell r="G22">
            <v>5.18</v>
          </cell>
          <cell r="J22">
            <v>102.15</v>
          </cell>
          <cell r="L22">
            <v>18.28</v>
          </cell>
        </row>
        <row r="23">
          <cell r="B23">
            <v>2.2400000000000002</v>
          </cell>
          <cell r="G23">
            <v>3.44</v>
          </cell>
          <cell r="J23">
            <v>113.4</v>
          </cell>
          <cell r="L23">
            <v>18.28</v>
          </cell>
        </row>
        <row r="24">
          <cell r="B24">
            <v>2.2599999999999998</v>
          </cell>
          <cell r="G24">
            <v>2.74</v>
          </cell>
          <cell r="J24">
            <v>61.77</v>
          </cell>
          <cell r="L24">
            <v>18.28</v>
          </cell>
        </row>
        <row r="25">
          <cell r="B25">
            <v>2.34</v>
          </cell>
          <cell r="G25">
            <v>1.98</v>
          </cell>
          <cell r="J25">
            <v>99.33</v>
          </cell>
          <cell r="L25">
            <v>18.28</v>
          </cell>
        </row>
        <row r="26">
          <cell r="B26">
            <v>1.5</v>
          </cell>
          <cell r="G26">
            <v>1.8599999999999999</v>
          </cell>
          <cell r="J26">
            <v>105.63</v>
          </cell>
          <cell r="L26">
            <v>18.28</v>
          </cell>
        </row>
        <row r="27">
          <cell r="B27">
            <v>1.48</v>
          </cell>
          <cell r="G27">
            <v>1.7799999999999998</v>
          </cell>
          <cell r="J27">
            <v>53.85</v>
          </cell>
          <cell r="L27">
            <v>18.28</v>
          </cell>
        </row>
        <row r="28">
          <cell r="B28">
            <v>1.8</v>
          </cell>
          <cell r="G28">
            <v>2.04</v>
          </cell>
          <cell r="J28">
            <v>31.44</v>
          </cell>
          <cell r="L28">
            <v>18.28</v>
          </cell>
        </row>
        <row r="29">
          <cell r="B29">
            <v>1.46</v>
          </cell>
          <cell r="G29">
            <v>1.96</v>
          </cell>
          <cell r="J29">
            <v>57.21</v>
          </cell>
          <cell r="L29">
            <v>18.28</v>
          </cell>
        </row>
        <row r="30">
          <cell r="B30">
            <v>1.44</v>
          </cell>
          <cell r="G30">
            <v>2.02</v>
          </cell>
          <cell r="J30">
            <v>116.1</v>
          </cell>
          <cell r="L30">
            <v>18.28</v>
          </cell>
        </row>
      </sheetData>
      <sheetData sheetId="4">
        <row r="9">
          <cell r="I9">
            <v>160.32999999999998</v>
          </cell>
        </row>
        <row r="10">
          <cell r="I10">
            <v>158.82999999999998</v>
          </cell>
        </row>
        <row r="11">
          <cell r="I11">
            <v>168.31</v>
          </cell>
        </row>
        <row r="12">
          <cell r="I12">
            <v>179.17</v>
          </cell>
        </row>
        <row r="13">
          <cell r="I13">
            <v>176.82999999999998</v>
          </cell>
        </row>
        <row r="14">
          <cell r="I14">
            <v>183.07</v>
          </cell>
        </row>
        <row r="15">
          <cell r="I15">
            <v>185.11</v>
          </cell>
        </row>
        <row r="16">
          <cell r="I16">
            <v>188.05</v>
          </cell>
        </row>
        <row r="17">
          <cell r="I17">
            <v>188.47</v>
          </cell>
        </row>
        <row r="18">
          <cell r="I18">
            <v>197.47</v>
          </cell>
        </row>
        <row r="19">
          <cell r="I19">
            <v>183.01</v>
          </cell>
        </row>
        <row r="20">
          <cell r="I20">
            <v>168.04999999999998</v>
          </cell>
        </row>
        <row r="21">
          <cell r="I21">
            <v>189.35999999999999</v>
          </cell>
        </row>
        <row r="22">
          <cell r="I22">
            <v>187.76999999999998</v>
          </cell>
        </row>
        <row r="23">
          <cell r="I23">
            <v>179.48000000000002</v>
          </cell>
        </row>
        <row r="24">
          <cell r="I24">
            <v>181.69</v>
          </cell>
        </row>
        <row r="25">
          <cell r="I25">
            <v>189.95000000000002</v>
          </cell>
        </row>
        <row r="26">
          <cell r="I26">
            <v>194.11</v>
          </cell>
        </row>
        <row r="27">
          <cell r="I27">
            <v>189.06</v>
          </cell>
        </row>
        <row r="28">
          <cell r="I28">
            <v>193.67000000000002</v>
          </cell>
        </row>
        <row r="29">
          <cell r="I29">
            <v>183.99</v>
          </cell>
        </row>
        <row r="30">
          <cell r="I30">
            <v>137.34</v>
          </cell>
        </row>
        <row r="31">
          <cell r="I31">
            <v>136.38</v>
          </cell>
        </row>
        <row r="32">
          <cell r="I32">
            <v>136.81</v>
          </cell>
        </row>
      </sheetData>
      <sheetData sheetId="5"/>
      <sheetData sheetId="6"/>
      <sheetData sheetId="7">
        <row r="7">
          <cell r="W7">
            <v>333.82999999999993</v>
          </cell>
        </row>
        <row r="8">
          <cell r="W8">
            <v>333.89</v>
          </cell>
        </row>
        <row r="9">
          <cell r="W9">
            <v>353.37</v>
          </cell>
        </row>
        <row r="10">
          <cell r="W10">
            <v>396.82999999999993</v>
          </cell>
        </row>
        <row r="11">
          <cell r="W11">
            <v>403.26000000000005</v>
          </cell>
        </row>
        <row r="12">
          <cell r="W12">
            <v>402.66</v>
          </cell>
        </row>
        <row r="13">
          <cell r="W13">
            <v>411.32999999999993</v>
          </cell>
        </row>
        <row r="14">
          <cell r="W14">
            <v>510.44000000000005</v>
          </cell>
        </row>
        <row r="15">
          <cell r="W15">
            <v>502.23999999999995</v>
          </cell>
        </row>
        <row r="16">
          <cell r="W16">
            <v>470.64</v>
          </cell>
        </row>
        <row r="17">
          <cell r="W17">
            <v>463.27</v>
          </cell>
        </row>
        <row r="18">
          <cell r="W18">
            <v>441.15</v>
          </cell>
        </row>
        <row r="19">
          <cell r="W19">
            <v>451.71</v>
          </cell>
        </row>
        <row r="20">
          <cell r="W20">
            <v>500.63000000000011</v>
          </cell>
        </row>
        <row r="21">
          <cell r="W21">
            <v>537</v>
          </cell>
        </row>
        <row r="22">
          <cell r="W22">
            <v>530.20000000000005</v>
          </cell>
        </row>
        <row r="23">
          <cell r="W23">
            <v>498.93000000000006</v>
          </cell>
        </row>
        <row r="24">
          <cell r="W24">
            <v>504.87</v>
          </cell>
        </row>
        <row r="25">
          <cell r="W25">
            <v>531.42000000000007</v>
          </cell>
        </row>
        <row r="26">
          <cell r="W26">
            <v>528.65</v>
          </cell>
        </row>
        <row r="27">
          <cell r="W27">
            <v>501.26</v>
          </cell>
        </row>
        <row r="28">
          <cell r="W28">
            <v>498.38</v>
          </cell>
        </row>
        <row r="29">
          <cell r="W29">
            <v>483.46999999999997</v>
          </cell>
        </row>
        <row r="30">
          <cell r="W30">
            <v>485.06</v>
          </cell>
        </row>
        <row r="45">
          <cell r="W45">
            <v>1256.2200000000003</v>
          </cell>
        </row>
        <row r="46">
          <cell r="W46">
            <v>1248.5999999999999</v>
          </cell>
        </row>
        <row r="47">
          <cell r="W47">
            <v>792.23000000000013</v>
          </cell>
        </row>
        <row r="48">
          <cell r="W48">
            <v>688.36000000000013</v>
          </cell>
        </row>
        <row r="49">
          <cell r="W49">
            <v>704.9699999999998</v>
          </cell>
        </row>
        <row r="50">
          <cell r="W50">
            <v>968.07</v>
          </cell>
        </row>
        <row r="51">
          <cell r="W51">
            <v>1227.5000000000002</v>
          </cell>
        </row>
        <row r="52">
          <cell r="W52">
            <v>1638.9699999999996</v>
          </cell>
        </row>
        <row r="53">
          <cell r="W53">
            <v>1529.1999999999998</v>
          </cell>
        </row>
        <row r="54">
          <cell r="W54">
            <v>1206.07</v>
          </cell>
        </row>
        <row r="55">
          <cell r="W55">
            <v>772.58999999999992</v>
          </cell>
        </row>
        <row r="56">
          <cell r="W56">
            <v>765.03</v>
          </cell>
        </row>
        <row r="57">
          <cell r="W57">
            <v>877.75000000000023</v>
          </cell>
        </row>
        <row r="58">
          <cell r="W58">
            <v>935.2299999999999</v>
          </cell>
        </row>
        <row r="59">
          <cell r="W59">
            <v>969.03999999999985</v>
          </cell>
        </row>
        <row r="60">
          <cell r="W60">
            <v>1020.48</v>
          </cell>
        </row>
        <row r="61">
          <cell r="W61">
            <v>1276.7399999999998</v>
          </cell>
        </row>
        <row r="62">
          <cell r="W62">
            <v>1377.73</v>
          </cell>
        </row>
        <row r="63">
          <cell r="W63">
            <v>1485.99</v>
          </cell>
        </row>
        <row r="64">
          <cell r="W64">
            <v>1413.94</v>
          </cell>
        </row>
        <row r="65">
          <cell r="W65">
            <v>1437.4099999999996</v>
          </cell>
        </row>
        <row r="66">
          <cell r="W66">
            <v>1405.2599999999995</v>
          </cell>
        </row>
        <row r="67">
          <cell r="W67">
            <v>1384.4799999999998</v>
          </cell>
        </row>
        <row r="68">
          <cell r="W68">
            <v>1353.4999999999995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93"/>
  <sheetViews>
    <sheetView tabSelected="1" view="pageBreakPreview" zoomScale="60" zoomScaleNormal="70" workbookViewId="0">
      <selection activeCell="AL18" sqref="AL18"/>
    </sheetView>
  </sheetViews>
  <sheetFormatPr defaultRowHeight="15" x14ac:dyDescent="0.25"/>
  <cols>
    <col min="1" max="1" width="80.85546875" customWidth="1"/>
    <col min="27" max="27" width="13" customWidth="1"/>
    <col min="28" max="28" width="0" hidden="1" customWidth="1"/>
  </cols>
  <sheetData>
    <row r="1" spans="1:32" ht="46.5" customHeight="1" x14ac:dyDescent="0.35">
      <c r="A1" s="178" t="s">
        <v>0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9" t="s">
        <v>67</v>
      </c>
      <c r="X1" s="179"/>
      <c r="Y1" s="179"/>
      <c r="Z1" s="179"/>
      <c r="AA1" s="179"/>
      <c r="AB1" s="1"/>
      <c r="AC1" s="1"/>
      <c r="AD1" s="1"/>
      <c r="AE1" s="1"/>
      <c r="AF1" s="1"/>
    </row>
    <row r="3" spans="1:32" ht="25.5" x14ac:dyDescent="0.35">
      <c r="A3" s="178" t="s">
        <v>62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"/>
      <c r="AC3" s="1"/>
      <c r="AD3" s="1"/>
      <c r="AE3" s="1"/>
      <c r="AF3" s="1"/>
    </row>
    <row r="4" spans="1:32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2" ht="15.75" thickBot="1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2" ht="150.75" customHeight="1" thickBot="1" x14ac:dyDescent="0.3">
      <c r="A6" s="8" t="s">
        <v>1</v>
      </c>
      <c r="B6" s="9" t="s">
        <v>63</v>
      </c>
      <c r="C6" s="10">
        <v>1</v>
      </c>
      <c r="D6" s="11">
        <v>2</v>
      </c>
      <c r="E6" s="11">
        <v>3</v>
      </c>
      <c r="F6" s="11">
        <v>4</v>
      </c>
      <c r="G6" s="11">
        <v>5</v>
      </c>
      <c r="H6" s="11">
        <v>6</v>
      </c>
      <c r="I6" s="11">
        <v>7</v>
      </c>
      <c r="J6" s="11">
        <v>8</v>
      </c>
      <c r="K6" s="11">
        <v>9</v>
      </c>
      <c r="L6" s="11">
        <v>10</v>
      </c>
      <c r="M6" s="11">
        <v>11</v>
      </c>
      <c r="N6" s="11">
        <v>12</v>
      </c>
      <c r="O6" s="11">
        <v>13</v>
      </c>
      <c r="P6" s="11">
        <v>14</v>
      </c>
      <c r="Q6" s="11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1">
        <v>21</v>
      </c>
      <c r="X6" s="11">
        <v>22</v>
      </c>
      <c r="Y6" s="11">
        <v>23</v>
      </c>
      <c r="Z6" s="12">
        <v>24</v>
      </c>
      <c r="AA6" s="8" t="s">
        <v>2</v>
      </c>
      <c r="AB6" s="1"/>
      <c r="AC6" s="1"/>
      <c r="AD6" s="1"/>
      <c r="AE6" s="1"/>
      <c r="AF6" s="1"/>
    </row>
    <row r="7" spans="1:32" ht="21" thickBot="1" x14ac:dyDescent="0.35">
      <c r="A7" s="172" t="s">
        <v>3</v>
      </c>
      <c r="B7" s="173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174"/>
      <c r="AB7" s="1"/>
      <c r="AC7" s="1"/>
      <c r="AD7" s="1"/>
      <c r="AE7" s="1"/>
      <c r="AF7" s="1"/>
    </row>
    <row r="8" spans="1:32" ht="20.25" x14ac:dyDescent="0.3">
      <c r="A8" s="13" t="s">
        <v>4</v>
      </c>
      <c r="B8" s="14">
        <v>27</v>
      </c>
      <c r="C8" s="108">
        <f>[1]Север!D7</f>
        <v>29.4</v>
      </c>
      <c r="D8" s="108">
        <f>[1]Север!$D8</f>
        <v>23.52</v>
      </c>
      <c r="E8" s="108">
        <f>[1]Север!$D9</f>
        <v>27.599999999999998</v>
      </c>
      <c r="F8" s="108">
        <f>[1]Север!$D10</f>
        <v>17.64</v>
      </c>
      <c r="G8" s="108">
        <f>[1]Север!$D11</f>
        <v>21.119999999999997</v>
      </c>
      <c r="H8" s="108">
        <f>[1]Север!$D12</f>
        <v>21.48</v>
      </c>
      <c r="I8" s="108">
        <f>[1]Север!$D13</f>
        <v>14.879999999999999</v>
      </c>
      <c r="J8" s="108">
        <f>[1]Север!$D14</f>
        <v>21.36</v>
      </c>
      <c r="K8" s="108">
        <f>[1]Север!$D15</f>
        <v>23.52</v>
      </c>
      <c r="L8" s="108">
        <f>[1]Север!$D16</f>
        <v>20.28</v>
      </c>
      <c r="M8" s="108">
        <f>[1]Север!$D17</f>
        <v>20.88</v>
      </c>
      <c r="N8" s="108">
        <f>[1]Север!$D18</f>
        <v>20.28</v>
      </c>
      <c r="O8" s="108">
        <f>[1]Север!$D19</f>
        <v>20.520000000000003</v>
      </c>
      <c r="P8" s="108">
        <f>[1]Север!$D20</f>
        <v>22.68</v>
      </c>
      <c r="Q8" s="108">
        <f>[1]Север!$D21</f>
        <v>22.560000000000002</v>
      </c>
      <c r="R8" s="108">
        <f>[1]Север!$D22</f>
        <v>18.48</v>
      </c>
      <c r="S8" s="108">
        <f>[1]Север!$D23</f>
        <v>17.04</v>
      </c>
      <c r="T8" s="108">
        <f>[1]Север!$D24</f>
        <v>15.36</v>
      </c>
      <c r="U8" s="108">
        <f>[1]Север!$D25</f>
        <v>14.52</v>
      </c>
      <c r="V8" s="108">
        <f>[1]Север!$D26</f>
        <v>13.68</v>
      </c>
      <c r="W8" s="108">
        <f>[1]Север!$D27</f>
        <v>13.56</v>
      </c>
      <c r="X8" s="108">
        <f>[1]Север!$D28</f>
        <v>13.559999999999999</v>
      </c>
      <c r="Y8" s="108">
        <f>[1]Север!$D29</f>
        <v>13.8</v>
      </c>
      <c r="Z8" s="108">
        <f>[1]Север!$D30</f>
        <v>14.16</v>
      </c>
      <c r="AA8" s="109">
        <f>SUM(C8:Z8)</f>
        <v>461.88000000000011</v>
      </c>
      <c r="AB8" s="49">
        <v>49.08</v>
      </c>
      <c r="AC8" s="15"/>
      <c r="AD8" s="15"/>
      <c r="AE8" s="15"/>
      <c r="AF8" s="15"/>
    </row>
    <row r="9" spans="1:32" ht="20.25" x14ac:dyDescent="0.3">
      <c r="A9" s="13" t="s">
        <v>5</v>
      </c>
      <c r="B9" s="16">
        <v>81</v>
      </c>
      <c r="C9" s="110">
        <f>[1]Север!$AK7</f>
        <v>43.19</v>
      </c>
      <c r="D9" s="110">
        <f>[1]Север!$AK8</f>
        <v>42.75</v>
      </c>
      <c r="E9" s="110">
        <f>[1]Север!$AK9</f>
        <v>43.12</v>
      </c>
      <c r="F9" s="110">
        <f>[1]Север!$AK10</f>
        <v>43.56</v>
      </c>
      <c r="G9" s="110">
        <f>[1]Север!$AK11</f>
        <v>42.06</v>
      </c>
      <c r="H9" s="110">
        <f>[1]Север!$AK12</f>
        <v>43.47</v>
      </c>
      <c r="I9" s="110">
        <f>[1]Север!$AK13</f>
        <v>50.61</v>
      </c>
      <c r="J9" s="110">
        <f>[1]Север!$AK14</f>
        <v>107.16</v>
      </c>
      <c r="K9" s="110">
        <f>[1]Север!$AK15</f>
        <v>151.26</v>
      </c>
      <c r="L9" s="110">
        <f>[1]Север!$AK16</f>
        <v>158.63</v>
      </c>
      <c r="M9" s="110">
        <f>[1]Север!$AK7</f>
        <v>43.19</v>
      </c>
      <c r="N9" s="110">
        <f>[1]Север!$AK7</f>
        <v>43.19</v>
      </c>
      <c r="O9" s="110">
        <f>[1]Север!$AK7</f>
        <v>43.19</v>
      </c>
      <c r="P9" s="110">
        <f>[1]Север!$AK7</f>
        <v>43.19</v>
      </c>
      <c r="Q9" s="110">
        <f>[1]Север!$AK7</f>
        <v>43.19</v>
      </c>
      <c r="R9" s="110">
        <f>[1]Север!$AK7</f>
        <v>43.19</v>
      </c>
      <c r="S9" s="110">
        <f>[1]Север!$AK7</f>
        <v>43.19</v>
      </c>
      <c r="T9" s="110">
        <f>[1]Север!$AK7</f>
        <v>43.19</v>
      </c>
      <c r="U9" s="110">
        <f>[1]Север!$AK7</f>
        <v>43.19</v>
      </c>
      <c r="V9" s="110">
        <f>[1]Север!$AK7</f>
        <v>43.19</v>
      </c>
      <c r="W9" s="110">
        <f>[1]Север!$AK7</f>
        <v>43.19</v>
      </c>
      <c r="X9" s="110">
        <f>[1]Север!$AK7</f>
        <v>43.19</v>
      </c>
      <c r="Y9" s="110">
        <f>[1]Север!$AK7</f>
        <v>43.19</v>
      </c>
      <c r="Z9" s="110">
        <f>[1]Север!$AK7</f>
        <v>43.19</v>
      </c>
      <c r="AA9" s="111">
        <f>SUM(C9:Z9)</f>
        <v>1330.4700000000007</v>
      </c>
      <c r="AB9" s="49">
        <v>174.91</v>
      </c>
      <c r="AC9" s="15"/>
      <c r="AD9" s="15"/>
      <c r="AE9" s="15"/>
      <c r="AF9" s="15"/>
    </row>
    <row r="10" spans="1:32" ht="20.25" x14ac:dyDescent="0.3">
      <c r="A10" s="13" t="s">
        <v>6</v>
      </c>
      <c r="B10" s="16">
        <v>70</v>
      </c>
      <c r="C10" s="110">
        <f>[1]Север!$AA41</f>
        <v>23.819999999999997</v>
      </c>
      <c r="D10" s="110">
        <f>[1]Север!$AA42</f>
        <v>22.060000000000002</v>
      </c>
      <c r="E10" s="110">
        <f>[1]Север!$AA43</f>
        <v>25.319999999999997</v>
      </c>
      <c r="F10" s="110">
        <f>[1]Север!$AA44</f>
        <v>21.36</v>
      </c>
      <c r="G10" s="110">
        <f>[1]Север!$AA45</f>
        <v>23.92</v>
      </c>
      <c r="H10" s="110">
        <f>[1]Север!$AA46</f>
        <v>23.31</v>
      </c>
      <c r="I10" s="110">
        <f>[1]Север!$AA47</f>
        <v>22.229999999999997</v>
      </c>
      <c r="J10" s="110">
        <f>[1]Север!$AA48</f>
        <v>31.4</v>
      </c>
      <c r="K10" s="110">
        <f>[1]Север!$AA49</f>
        <v>41.86</v>
      </c>
      <c r="L10" s="110">
        <f>[1]Север!$AA50</f>
        <v>47.11</v>
      </c>
      <c r="M10" s="110">
        <f>[1]Север!$AA51</f>
        <v>44.66</v>
      </c>
      <c r="N10" s="110">
        <f>[1]Север!$AA52</f>
        <v>36.86</v>
      </c>
      <c r="O10" s="110">
        <f>[1]Север!$AA53</f>
        <v>30.049999999999997</v>
      </c>
      <c r="P10" s="110">
        <f>[1]Север!$AA54</f>
        <v>42.22</v>
      </c>
      <c r="Q10" s="110">
        <f>[1]Север!$AA55</f>
        <v>32.28</v>
      </c>
      <c r="R10" s="110">
        <f>[1]Север!$AA56</f>
        <v>33.619999999999997</v>
      </c>
      <c r="S10" s="110">
        <f>[1]Север!$AA57</f>
        <v>31.520000000000003</v>
      </c>
      <c r="T10" s="110">
        <f>[1]Север!$AA58</f>
        <v>24.47</v>
      </c>
      <c r="U10" s="110">
        <f>[1]Север!$AA59</f>
        <v>21.700000000000003</v>
      </c>
      <c r="V10" s="110">
        <f>[1]Север!$AA60</f>
        <v>18.71</v>
      </c>
      <c r="W10" s="110">
        <f>[1]Север!$AA61</f>
        <v>18.13</v>
      </c>
      <c r="X10" s="110">
        <f>[1]Север!$AA62</f>
        <v>17.3</v>
      </c>
      <c r="Y10" s="110">
        <f>[1]Север!$AA63</f>
        <v>20.509999999999998</v>
      </c>
      <c r="Z10" s="110">
        <f>[1]Север!$AA64</f>
        <v>20.03</v>
      </c>
      <c r="AA10" s="111">
        <f>SUM(C10:Z10)</f>
        <v>674.44999999999993</v>
      </c>
      <c r="AB10" s="49">
        <v>71.47</v>
      </c>
      <c r="AC10" s="15"/>
      <c r="AD10" s="15"/>
      <c r="AE10" s="15"/>
      <c r="AF10" s="15"/>
    </row>
    <row r="11" spans="1:32" ht="20.25" x14ac:dyDescent="0.3">
      <c r="A11" s="13" t="s">
        <v>7</v>
      </c>
      <c r="B11" s="16">
        <v>70</v>
      </c>
      <c r="C11" s="110">
        <f>[1]Север!$AH41</f>
        <v>1.91</v>
      </c>
      <c r="D11" s="110">
        <f>[1]Север!$AH42</f>
        <v>2.06</v>
      </c>
      <c r="E11" s="110">
        <f>[1]Север!$AH43</f>
        <v>2.02</v>
      </c>
      <c r="F11" s="110">
        <f>[1]Север!$AH44</f>
        <v>1.89</v>
      </c>
      <c r="G11" s="110">
        <f>[1]Север!$AH45</f>
        <v>2.08</v>
      </c>
      <c r="H11" s="110">
        <f>[1]Север!$AH46</f>
        <v>6.8699999999999992</v>
      </c>
      <c r="I11" s="110">
        <f>[1]Север!$AH47</f>
        <v>15.98</v>
      </c>
      <c r="J11" s="110">
        <f>[1]Север!$AH48</f>
        <v>8.5</v>
      </c>
      <c r="K11" s="110">
        <f>[1]Север!$AH49</f>
        <v>11.84</v>
      </c>
      <c r="L11" s="110">
        <f>[1]Север!$AH50</f>
        <v>13.97</v>
      </c>
      <c r="M11" s="110">
        <f>[1]Север!$AH51</f>
        <v>14.309999999999999</v>
      </c>
      <c r="N11" s="110">
        <f>[1]Север!$AH52</f>
        <v>14.48</v>
      </c>
      <c r="O11" s="110">
        <f>[1]Север!$AH53</f>
        <v>12.829999999999998</v>
      </c>
      <c r="P11" s="110">
        <f>[1]Север!$AH54</f>
        <v>17.690000000000001</v>
      </c>
      <c r="Q11" s="110">
        <f>[1]Север!$AH55</f>
        <v>14.3</v>
      </c>
      <c r="R11" s="110">
        <f>[1]Север!$AH56</f>
        <v>12.27</v>
      </c>
      <c r="S11" s="110">
        <f>[1]Север!$AH57</f>
        <v>14.280000000000001</v>
      </c>
      <c r="T11" s="110">
        <f>[1]Север!$AH58</f>
        <v>12.03</v>
      </c>
      <c r="U11" s="110">
        <f>[1]Север!$AH59</f>
        <v>2.06</v>
      </c>
      <c r="V11" s="110">
        <f>[1]Север!$AH60</f>
        <v>2.46</v>
      </c>
      <c r="W11" s="110">
        <f>[1]Север!$AH61</f>
        <v>2.96</v>
      </c>
      <c r="X11" s="110">
        <f>[1]Север!$AH62</f>
        <v>2.79</v>
      </c>
      <c r="Y11" s="110">
        <f>[1]Север!$AH63</f>
        <v>3.26</v>
      </c>
      <c r="Z11" s="110">
        <f>[1]Север!$AH64</f>
        <v>3.1799999999999997</v>
      </c>
      <c r="AA11" s="111">
        <f t="shared" ref="AA11:AA28" si="0">SUM(C11:Z11)</f>
        <v>196.02000000000004</v>
      </c>
      <c r="AB11" s="49">
        <v>67.739999999999995</v>
      </c>
      <c r="AC11" s="15"/>
      <c r="AD11" s="15"/>
      <c r="AE11" s="15"/>
      <c r="AF11" s="15"/>
    </row>
    <row r="12" spans="1:32" ht="20.25" x14ac:dyDescent="0.3">
      <c r="A12" s="13" t="s">
        <v>8</v>
      </c>
      <c r="B12" s="16">
        <v>80</v>
      </c>
      <c r="C12" s="110">
        <f>0</f>
        <v>0</v>
      </c>
      <c r="D12" s="112">
        <v>0</v>
      </c>
      <c r="E12" s="112">
        <v>0</v>
      </c>
      <c r="F12" s="112">
        <v>0</v>
      </c>
      <c r="G12" s="112">
        <v>0</v>
      </c>
      <c r="H12" s="112">
        <v>0</v>
      </c>
      <c r="I12" s="112">
        <v>0</v>
      </c>
      <c r="J12" s="112">
        <v>0</v>
      </c>
      <c r="K12" s="112">
        <v>0</v>
      </c>
      <c r="L12" s="112">
        <v>0</v>
      </c>
      <c r="M12" s="112">
        <v>0</v>
      </c>
      <c r="N12" s="112">
        <v>0</v>
      </c>
      <c r="O12" s="112">
        <v>0</v>
      </c>
      <c r="P12" s="112">
        <v>0</v>
      </c>
      <c r="Q12" s="112">
        <v>0</v>
      </c>
      <c r="R12" s="112">
        <v>0</v>
      </c>
      <c r="S12" s="112">
        <v>0</v>
      </c>
      <c r="T12" s="112">
        <v>0</v>
      </c>
      <c r="U12" s="112">
        <v>0</v>
      </c>
      <c r="V12" s="112">
        <v>0</v>
      </c>
      <c r="W12" s="112">
        <v>0</v>
      </c>
      <c r="X12" s="112">
        <v>0</v>
      </c>
      <c r="Y12" s="112">
        <v>0</v>
      </c>
      <c r="Z12" s="113">
        <v>0</v>
      </c>
      <c r="AA12" s="111">
        <f t="shared" si="0"/>
        <v>0</v>
      </c>
      <c r="AB12" s="49">
        <v>0</v>
      </c>
      <c r="AC12" s="15"/>
      <c r="AD12" s="15"/>
      <c r="AE12" s="15"/>
      <c r="AF12" s="15"/>
    </row>
    <row r="13" spans="1:32" ht="20.25" x14ac:dyDescent="0.3">
      <c r="A13" s="13" t="s">
        <v>9</v>
      </c>
      <c r="B13" s="16">
        <v>70</v>
      </c>
      <c r="C13" s="110">
        <f>[1]Север!$AE41</f>
        <v>4.24</v>
      </c>
      <c r="D13" s="110">
        <f>[1]Север!$AE42</f>
        <v>4.42</v>
      </c>
      <c r="E13" s="110">
        <f>[1]Север!$AE43</f>
        <v>4.08</v>
      </c>
      <c r="F13" s="110">
        <f>[1]Север!$AE44</f>
        <v>5.04</v>
      </c>
      <c r="G13" s="110">
        <f>[1]Север!$AE45</f>
        <v>4.1400000000000006</v>
      </c>
      <c r="H13" s="110">
        <f>[1]Север!$AE46</f>
        <v>4.2</v>
      </c>
      <c r="I13" s="110">
        <f>[1]Север!$AE47</f>
        <v>4.1399999999999997</v>
      </c>
      <c r="J13" s="110">
        <f>[1]Север!$AE48</f>
        <v>4.6400000000000006</v>
      </c>
      <c r="K13" s="110">
        <f>[1]Север!$AE49</f>
        <v>7.28</v>
      </c>
      <c r="L13" s="110">
        <f>[1]Север!$AE50</f>
        <v>9.3000000000000007</v>
      </c>
      <c r="M13" s="110">
        <f>[1]Север!$AE51</f>
        <v>10.24</v>
      </c>
      <c r="N13" s="110">
        <f>[1]Север!$AE52</f>
        <v>8.4600000000000009</v>
      </c>
      <c r="O13" s="110">
        <f>[1]Север!$AE53</f>
        <v>8.4400000000000013</v>
      </c>
      <c r="P13" s="110">
        <f>[1]Север!$AE54</f>
        <v>9.4400000000000013</v>
      </c>
      <c r="Q13" s="110">
        <f>[1]Север!$AE55</f>
        <v>9.64</v>
      </c>
      <c r="R13" s="110">
        <f>[1]Север!$AE56</f>
        <v>9.1999999999999993</v>
      </c>
      <c r="S13" s="110">
        <f>[1]Север!$AE57</f>
        <v>6.18</v>
      </c>
      <c r="T13" s="110">
        <f>[1]Север!$AE58</f>
        <v>3.44</v>
      </c>
      <c r="U13" s="110">
        <f>[1]Север!$AE59</f>
        <v>2.6</v>
      </c>
      <c r="V13" s="110">
        <f>[1]Север!$AE60</f>
        <v>2.6</v>
      </c>
      <c r="W13" s="110">
        <f>[1]Север!$AE61</f>
        <v>2.6799999999999997</v>
      </c>
      <c r="X13" s="110">
        <f>[1]Север!$AE62</f>
        <v>3.66</v>
      </c>
      <c r="Y13" s="110">
        <f>[1]Север!$AE63</f>
        <v>5.4799999999999995</v>
      </c>
      <c r="Z13" s="110">
        <f>[1]Север!$AE64</f>
        <v>4.5</v>
      </c>
      <c r="AA13" s="111">
        <f t="shared" si="0"/>
        <v>138.04</v>
      </c>
      <c r="AB13" s="49">
        <v>13.44</v>
      </c>
      <c r="AC13" s="15"/>
      <c r="AD13" s="15"/>
      <c r="AE13" s="15"/>
      <c r="AF13" s="15"/>
    </row>
    <row r="14" spans="1:32" ht="20.25" x14ac:dyDescent="0.3">
      <c r="A14" s="13" t="s">
        <v>10</v>
      </c>
      <c r="B14" s="16">
        <v>90</v>
      </c>
      <c r="C14" s="110">
        <f>[1]Север!$U7</f>
        <v>31.42</v>
      </c>
      <c r="D14" s="110">
        <f>[1]Север!$U8</f>
        <v>30.92</v>
      </c>
      <c r="E14" s="110">
        <f>[1]Север!$U9</f>
        <v>31.119999999999997</v>
      </c>
      <c r="F14" s="110">
        <f>[1]Север!$U10</f>
        <v>42.2</v>
      </c>
      <c r="G14" s="110">
        <f>[1]Север!$U11</f>
        <v>38.54</v>
      </c>
      <c r="H14" s="110">
        <f>[1]Север!$U12</f>
        <v>32.36</v>
      </c>
      <c r="I14" s="110">
        <f>[1]Север!$U13</f>
        <v>24.439999999999998</v>
      </c>
      <c r="J14" s="110">
        <f>[1]Север!$U14</f>
        <v>22.78</v>
      </c>
      <c r="K14" s="110">
        <f>[1]Север!$U15</f>
        <v>40.92</v>
      </c>
      <c r="L14" s="110">
        <f>[1]Север!$U16</f>
        <v>30.12</v>
      </c>
      <c r="M14" s="110">
        <f>[1]Север!$U17</f>
        <v>32.18</v>
      </c>
      <c r="N14" s="110">
        <f>[1]Север!$U18</f>
        <v>29.12</v>
      </c>
      <c r="O14" s="110">
        <f>[1]Север!$U19</f>
        <v>33.58</v>
      </c>
      <c r="P14" s="110">
        <f>[1]Север!$U20</f>
        <v>31.12</v>
      </c>
      <c r="Q14" s="110">
        <f>[1]Север!$U21</f>
        <v>30.1</v>
      </c>
      <c r="R14" s="110">
        <f>[1]Север!$U22</f>
        <v>36.58</v>
      </c>
      <c r="S14" s="110">
        <f>[1]Север!$U23</f>
        <v>38.94</v>
      </c>
      <c r="T14" s="110">
        <f>[1]Север!$U24</f>
        <v>35.519999999999996</v>
      </c>
      <c r="U14" s="110">
        <f>[1]Север!$U25</f>
        <v>31</v>
      </c>
      <c r="V14" s="110">
        <f>[1]Север!$U26</f>
        <v>30.980000000000004</v>
      </c>
      <c r="W14" s="110">
        <f>[1]Север!$U27</f>
        <v>30.840000000000003</v>
      </c>
      <c r="X14" s="110">
        <f>[1]Север!$U28</f>
        <v>30.54</v>
      </c>
      <c r="Y14" s="110">
        <f>[1]Север!$U29</f>
        <v>28.560000000000002</v>
      </c>
      <c r="Z14" s="110">
        <f>[1]Север!$U30</f>
        <v>28.1</v>
      </c>
      <c r="AA14" s="111">
        <f t="shared" si="0"/>
        <v>771.98000000000013</v>
      </c>
      <c r="AB14" s="49">
        <v>44.32</v>
      </c>
      <c r="AC14" s="15"/>
      <c r="AD14" s="15"/>
      <c r="AE14" s="15"/>
      <c r="AF14" s="13"/>
    </row>
    <row r="15" spans="1:32" ht="20.25" x14ac:dyDescent="0.3">
      <c r="A15" s="13" t="s">
        <v>11</v>
      </c>
      <c r="B15" s="16">
        <v>30</v>
      </c>
      <c r="C15" s="110">
        <f>[1]Север!$O75</f>
        <v>5.61</v>
      </c>
      <c r="D15" s="110">
        <f>[1]Север!$O76</f>
        <v>5.58</v>
      </c>
      <c r="E15" s="110">
        <f>[1]Север!$O77</f>
        <v>5.73</v>
      </c>
      <c r="F15" s="110">
        <f>[1]Север!$O78</f>
        <v>5.7</v>
      </c>
      <c r="G15" s="110">
        <f>[1]Север!$O79</f>
        <v>10.32</v>
      </c>
      <c r="H15" s="110">
        <f>[1]Север!$O80</f>
        <v>5.94</v>
      </c>
      <c r="I15" s="110">
        <f>[1]Север!$O81</f>
        <v>6.21</v>
      </c>
      <c r="J15" s="110">
        <f>[1]Север!$O82</f>
        <v>8.76</v>
      </c>
      <c r="K15" s="110">
        <f>[1]Север!$O83</f>
        <v>16.62</v>
      </c>
      <c r="L15" s="110">
        <f>[1]Север!$O84</f>
        <v>17.79</v>
      </c>
      <c r="M15" s="110">
        <f>[1]Север!$O85</f>
        <v>17.04</v>
      </c>
      <c r="N15" s="110">
        <f>[1]Север!$O86</f>
        <v>18.059999999999999</v>
      </c>
      <c r="O15" s="110">
        <f>[1]Север!$O87</f>
        <v>11.16</v>
      </c>
      <c r="P15" s="110">
        <f>[1]Север!$O88</f>
        <v>13.32</v>
      </c>
      <c r="Q15" s="110">
        <f>[1]Север!$O89</f>
        <v>14.13</v>
      </c>
      <c r="R15" s="110">
        <f>[1]Север!$O90</f>
        <v>15.6</v>
      </c>
      <c r="S15" s="110">
        <f>[1]Север!$O91</f>
        <v>17.760000000000002</v>
      </c>
      <c r="T15" s="110">
        <f>[1]Север!$O92</f>
        <v>16.68</v>
      </c>
      <c r="U15" s="110">
        <f>[1]Север!$O93</f>
        <v>15.42</v>
      </c>
      <c r="V15" s="110">
        <f>[1]Север!$O94</f>
        <v>13.62</v>
      </c>
      <c r="W15" s="110">
        <f>[1]Север!$O95</f>
        <v>7.53</v>
      </c>
      <c r="X15" s="110">
        <f>[1]Север!$O96</f>
        <v>7.32</v>
      </c>
      <c r="Y15" s="110">
        <f>[1]Север!$O97</f>
        <v>7.35</v>
      </c>
      <c r="Z15" s="110">
        <f>[1]Север!$O98</f>
        <v>7.38</v>
      </c>
      <c r="AA15" s="111">
        <f t="shared" si="0"/>
        <v>270.62999999999994</v>
      </c>
      <c r="AB15" s="49">
        <v>17.7</v>
      </c>
      <c r="AC15" s="15"/>
      <c r="AD15" s="15"/>
      <c r="AE15" s="15"/>
      <c r="AF15" s="15"/>
    </row>
    <row r="16" spans="1:32" ht="20.25" x14ac:dyDescent="0.3">
      <c r="A16" s="13" t="s">
        <v>12</v>
      </c>
      <c r="B16" s="16">
        <v>90</v>
      </c>
      <c r="C16" s="110">
        <f>[1]Север!$R7</f>
        <v>97.2</v>
      </c>
      <c r="D16" s="110">
        <f>[1]Север!$R8</f>
        <v>96.84</v>
      </c>
      <c r="E16" s="110">
        <f>[1]Север!$R9</f>
        <v>95.4</v>
      </c>
      <c r="F16" s="110">
        <f>[1]Север!$R10</f>
        <v>98.28</v>
      </c>
      <c r="G16" s="110">
        <f>[1]Север!$R11</f>
        <v>97.56</v>
      </c>
      <c r="H16" s="110">
        <f>[1]Север!$R12</f>
        <v>97.92</v>
      </c>
      <c r="I16" s="110">
        <f>[1]Север!$R13</f>
        <v>102.24</v>
      </c>
      <c r="J16" s="110">
        <f>[1]Север!$R14</f>
        <v>226.8</v>
      </c>
      <c r="K16" s="110">
        <f>[1]Север!$R15</f>
        <v>431.64</v>
      </c>
      <c r="L16" s="110">
        <f>[1]Север!$R16</f>
        <v>452.52</v>
      </c>
      <c r="M16" s="110">
        <f>[1]Север!$R17</f>
        <v>459</v>
      </c>
      <c r="N16" s="110">
        <f>[1]Север!$R18</f>
        <v>438.48</v>
      </c>
      <c r="O16" s="110">
        <f>[1]Север!$R19</f>
        <v>419.76</v>
      </c>
      <c r="P16" s="110">
        <f>[1]Север!$R20</f>
        <v>408.6</v>
      </c>
      <c r="Q16" s="110">
        <f>[1]Север!$R21</f>
        <v>410.4</v>
      </c>
      <c r="R16" s="110">
        <f>[1]Север!$R22</f>
        <v>352.08</v>
      </c>
      <c r="S16" s="110">
        <f>[1]Север!$R23</f>
        <v>335.52</v>
      </c>
      <c r="T16" s="110">
        <f>[1]Север!$R24</f>
        <v>114.12</v>
      </c>
      <c r="U16" s="110">
        <f>[1]Север!$R25</f>
        <v>106.92</v>
      </c>
      <c r="V16" s="110">
        <f>[1]Север!$R26</f>
        <v>97.2</v>
      </c>
      <c r="W16" s="110">
        <f>[1]Север!$R27</f>
        <v>96.84</v>
      </c>
      <c r="X16" s="110">
        <f>[1]Север!$R28</f>
        <v>95.76</v>
      </c>
      <c r="Y16" s="110">
        <f>[1]Север!$R29</f>
        <v>99</v>
      </c>
      <c r="Z16" s="110">
        <f>[1]Север!$R30</f>
        <v>95.04</v>
      </c>
      <c r="AA16" s="111">
        <f>SUM(C16:Z16)</f>
        <v>5325.12</v>
      </c>
      <c r="AB16" s="49">
        <v>387.72</v>
      </c>
      <c r="AC16" s="15"/>
      <c r="AD16" s="15"/>
      <c r="AE16" s="15"/>
      <c r="AF16" s="15"/>
    </row>
    <row r="17" spans="1:31" ht="20.25" x14ac:dyDescent="0.3">
      <c r="A17" s="13" t="s">
        <v>13</v>
      </c>
      <c r="B17" s="16">
        <v>20</v>
      </c>
      <c r="C17" s="110">
        <f>[1]Север!$T41</f>
        <v>1.24</v>
      </c>
      <c r="D17" s="110">
        <f>[1]Север!$T42</f>
        <v>1.2</v>
      </c>
      <c r="E17" s="110">
        <f>[1]Север!$T43</f>
        <v>1.3</v>
      </c>
      <c r="F17" s="110">
        <f>[1]Север!$T44</f>
        <v>1.4</v>
      </c>
      <c r="G17" s="110">
        <f>[1]Север!$T45</f>
        <v>1.3</v>
      </c>
      <c r="H17" s="110">
        <f>[1]Север!$T46</f>
        <v>1.3</v>
      </c>
      <c r="I17" s="110">
        <f>[1]Север!$T47</f>
        <v>1.24</v>
      </c>
      <c r="J17" s="110">
        <f>[1]Север!$T48</f>
        <v>1.24</v>
      </c>
      <c r="K17" s="110">
        <f>[1]Север!$T49</f>
        <v>1.24</v>
      </c>
      <c r="L17" s="110">
        <f>[1]Север!$T50</f>
        <v>2.14</v>
      </c>
      <c r="M17" s="110">
        <f>[1]Север!$T51</f>
        <v>1.86</v>
      </c>
      <c r="N17" s="110">
        <f>[1]Север!$T52</f>
        <v>2.74</v>
      </c>
      <c r="O17" s="110">
        <f>[1]Север!$T53</f>
        <v>1.06</v>
      </c>
      <c r="P17" s="110">
        <f>[1]Север!$T54</f>
        <v>1.9000000000000001</v>
      </c>
      <c r="Q17" s="110">
        <f>[1]Север!$T55</f>
        <v>1.36</v>
      </c>
      <c r="R17" s="110">
        <f>[1]Север!$T56</f>
        <v>1.9000000000000001</v>
      </c>
      <c r="S17" s="110">
        <f>[1]Север!$T57</f>
        <v>1.7200000000000002</v>
      </c>
      <c r="T17" s="110">
        <f>[1]Север!$T58</f>
        <v>0.94</v>
      </c>
      <c r="U17" s="110">
        <f>[1]Север!$T59</f>
        <v>0.88</v>
      </c>
      <c r="V17" s="110">
        <f>[1]Север!$T60</f>
        <v>0.88</v>
      </c>
      <c r="W17" s="110">
        <f>[1]Север!$T61</f>
        <v>0.94</v>
      </c>
      <c r="X17" s="110">
        <f>[1]Север!$T62</f>
        <v>1.06</v>
      </c>
      <c r="Y17" s="110">
        <f>[1]Север!$T63</f>
        <v>1</v>
      </c>
      <c r="Z17" s="110">
        <f>[1]Север!$T64</f>
        <v>1.3399999999999999</v>
      </c>
      <c r="AA17" s="111">
        <f t="shared" si="0"/>
        <v>33.179999999999993</v>
      </c>
      <c r="AB17" s="49">
        <v>4.3</v>
      </c>
      <c r="AC17" s="15"/>
      <c r="AD17" s="15"/>
      <c r="AE17" s="15"/>
    </row>
    <row r="18" spans="1:31" ht="20.25" x14ac:dyDescent="0.3">
      <c r="A18" s="13" t="s">
        <v>14</v>
      </c>
      <c r="B18" s="16">
        <v>15</v>
      </c>
      <c r="C18" s="114">
        <f>[1]Север!$Q75</f>
        <v>0.4</v>
      </c>
      <c r="D18" s="114">
        <f>[1]Север!$Q76</f>
        <v>0.36</v>
      </c>
      <c r="E18" s="114">
        <f>[1]Север!$Q77</f>
        <v>0.36</v>
      </c>
      <c r="F18" s="114">
        <f>[1]Север!$Q78</f>
        <v>0.36</v>
      </c>
      <c r="G18" s="114">
        <f>[1]Север!$Q79</f>
        <v>0.36</v>
      </c>
      <c r="H18" s="114">
        <f>[1]Север!$Q80</f>
        <v>0.36</v>
      </c>
      <c r="I18" s="114">
        <f>[1]Север!$Q81</f>
        <v>0.36</v>
      </c>
      <c r="J18" s="114">
        <f>[1]Север!$Q82</f>
        <v>0.36</v>
      </c>
      <c r="K18" s="114">
        <f>[1]Север!$Q83</f>
        <v>0.36</v>
      </c>
      <c r="L18" s="114">
        <f>[1]Север!$Q84</f>
        <v>0.36</v>
      </c>
      <c r="M18" s="114">
        <f>[1]Север!$Q85</f>
        <v>0.88</v>
      </c>
      <c r="N18" s="114">
        <f>[1]Север!$Q86</f>
        <v>3.88</v>
      </c>
      <c r="O18" s="114">
        <f>[1]Север!$Q87</f>
        <v>6.4</v>
      </c>
      <c r="P18" s="114">
        <f>[1]Север!$Q88</f>
        <v>16.04</v>
      </c>
      <c r="Q18" s="114">
        <f>[1]Север!$Q89</f>
        <v>53.16</v>
      </c>
      <c r="R18" s="114">
        <f>[1]Север!$Q90</f>
        <v>16.2</v>
      </c>
      <c r="S18" s="114">
        <f>[1]Север!$Q91</f>
        <v>0.36</v>
      </c>
      <c r="T18" s="114">
        <f>[1]Север!$Q92</f>
        <v>0.32</v>
      </c>
      <c r="U18" s="114">
        <f>[1]Север!$Q93</f>
        <v>0.36</v>
      </c>
      <c r="V18" s="114">
        <f>[1]Север!$Q94</f>
        <v>0.36</v>
      </c>
      <c r="W18" s="114">
        <f>[1]Север!$Q95</f>
        <v>0.32</v>
      </c>
      <c r="X18" s="114">
        <f>[1]Север!$Q96</f>
        <v>0.36</v>
      </c>
      <c r="Y18" s="114">
        <f>[1]Север!$Q97</f>
        <v>0.36</v>
      </c>
      <c r="Z18" s="114">
        <f>[1]Север!$Q98</f>
        <v>0.36</v>
      </c>
      <c r="AA18" s="111">
        <f t="shared" si="0"/>
        <v>102.99999999999999</v>
      </c>
      <c r="AB18" s="49">
        <v>0.36</v>
      </c>
      <c r="AC18" s="15"/>
      <c r="AD18" s="15"/>
      <c r="AE18" s="15"/>
    </row>
    <row r="19" spans="1:31" ht="20.25" x14ac:dyDescent="0.3">
      <c r="A19" s="13" t="s">
        <v>15</v>
      </c>
      <c r="B19" s="16">
        <v>70</v>
      </c>
      <c r="C19" s="110">
        <f>[1]Север!$H108</f>
        <v>4.28</v>
      </c>
      <c r="D19" s="110">
        <f>[1]Север!$H109</f>
        <v>3.96</v>
      </c>
      <c r="E19" s="110">
        <f>[1]Север!$H110</f>
        <v>3.64</v>
      </c>
      <c r="F19" s="110">
        <f>[1]Север!$H111</f>
        <v>4.5199999999999996</v>
      </c>
      <c r="G19" s="110">
        <f>[1]Север!$H112</f>
        <v>4.12</v>
      </c>
      <c r="H19" s="110">
        <f>[1]Север!$H113</f>
        <v>4.5599999999999996</v>
      </c>
      <c r="I19" s="110">
        <f>[1]Север!$H114</f>
        <v>6.52</v>
      </c>
      <c r="J19" s="110">
        <f>[1]Север!$H115</f>
        <v>5.48</v>
      </c>
      <c r="K19" s="110">
        <f>[1]Север!$H116</f>
        <v>10.56</v>
      </c>
      <c r="L19" s="110">
        <f>[1]Север!$H117</f>
        <v>20.079999999999998</v>
      </c>
      <c r="M19" s="110">
        <f>[1]Север!$H118</f>
        <v>24.76</v>
      </c>
      <c r="N19" s="110">
        <f>[1]Север!$H119</f>
        <v>25.16</v>
      </c>
      <c r="O19" s="110">
        <f>[1]Север!$H120</f>
        <v>24.88</v>
      </c>
      <c r="P19" s="110">
        <f>[1]Север!$H121</f>
        <v>22.84</v>
      </c>
      <c r="Q19" s="110">
        <f>[1]Север!$H122</f>
        <v>20.68</v>
      </c>
      <c r="R19" s="110">
        <f>[1]Север!$H123</f>
        <v>20.96</v>
      </c>
      <c r="S19" s="110">
        <f>[1]Север!$H124</f>
        <v>19.04</v>
      </c>
      <c r="T19" s="110">
        <f>[1]Север!$H125</f>
        <v>17.64</v>
      </c>
      <c r="U19" s="110">
        <f>[1]Север!$H126</f>
        <v>14.84</v>
      </c>
      <c r="V19" s="110">
        <f>[1]Север!$H127</f>
        <v>11.52</v>
      </c>
      <c r="W19" s="110">
        <f>[1]Север!$H128</f>
        <v>8.7200000000000006</v>
      </c>
      <c r="X19" s="110">
        <f>[1]Север!$H129</f>
        <v>6.52</v>
      </c>
      <c r="Y19" s="110">
        <f>[1]Север!$H130</f>
        <v>4.88</v>
      </c>
      <c r="Z19" s="110">
        <f>[1]Север!$H131</f>
        <v>4.4000000000000004</v>
      </c>
      <c r="AA19" s="111">
        <f t="shared" si="0"/>
        <v>294.55999999999995</v>
      </c>
      <c r="AB19" s="49">
        <v>32.76</v>
      </c>
      <c r="AC19" s="15"/>
      <c r="AD19" s="15"/>
      <c r="AE19" s="15"/>
    </row>
    <row r="20" spans="1:31" ht="20.25" x14ac:dyDescent="0.3">
      <c r="A20" s="13" t="s">
        <v>16</v>
      </c>
      <c r="B20" s="16">
        <v>100</v>
      </c>
      <c r="C20" s="110">
        <f>[1]Север!$O7</f>
        <v>73.080000000000013</v>
      </c>
      <c r="D20" s="110">
        <f>[1]Север!$O8</f>
        <v>68.34</v>
      </c>
      <c r="E20" s="110">
        <f>[1]Север!$O9</f>
        <v>68.260000000000005</v>
      </c>
      <c r="F20" s="110">
        <f>[1]Север!$O10</f>
        <v>65.059999999999988</v>
      </c>
      <c r="G20" s="110">
        <f>[1]Север!$O11</f>
        <v>62.88</v>
      </c>
      <c r="H20" s="110">
        <f>[1]Север!$O12</f>
        <v>70.959999999999994</v>
      </c>
      <c r="I20" s="110">
        <f>[1]Север!$O13</f>
        <v>70.88</v>
      </c>
      <c r="J20" s="110">
        <f>[1]Север!$O14</f>
        <v>85.32</v>
      </c>
      <c r="K20" s="110">
        <f>[1]Север!$O15</f>
        <v>152.30000000000001</v>
      </c>
      <c r="L20" s="110">
        <f>[1]Север!$O16</f>
        <v>243.26</v>
      </c>
      <c r="M20" s="110">
        <f>[1]Север!$O17</f>
        <v>223.44</v>
      </c>
      <c r="N20" s="110">
        <f>[1]Север!$O18</f>
        <v>160.10000000000002</v>
      </c>
      <c r="O20" s="110">
        <f>[1]Север!$O19</f>
        <v>152.52000000000001</v>
      </c>
      <c r="P20" s="110">
        <f>[1]Север!$O20</f>
        <v>209.94</v>
      </c>
      <c r="Q20" s="110">
        <f>[1]Север!$O21</f>
        <v>211.14</v>
      </c>
      <c r="R20" s="110">
        <f>[1]Север!$O22</f>
        <v>216.6</v>
      </c>
      <c r="S20" s="110">
        <f>[1]Север!$O23</f>
        <v>237.44</v>
      </c>
      <c r="T20" s="110">
        <f>[1]Север!$O24</f>
        <v>102.86000000000001</v>
      </c>
      <c r="U20" s="110">
        <f>[1]Север!$O25</f>
        <v>83.88</v>
      </c>
      <c r="V20" s="110">
        <f>[1]Север!$O26</f>
        <v>75.240000000000009</v>
      </c>
      <c r="W20" s="110">
        <f>[1]Север!$O27</f>
        <v>71.92</v>
      </c>
      <c r="X20" s="110">
        <f>[1]Север!$O28</f>
        <v>64.139999999999986</v>
      </c>
      <c r="Y20" s="110">
        <f>[1]Север!$O29</f>
        <v>63.199999999999996</v>
      </c>
      <c r="Z20" s="110">
        <f>[1]Север!$O30</f>
        <v>54.220000000000006</v>
      </c>
      <c r="AA20" s="111">
        <f t="shared" si="0"/>
        <v>2886.9799999999996</v>
      </c>
      <c r="AB20" s="49">
        <v>413.79999999999995</v>
      </c>
      <c r="AC20" s="15"/>
      <c r="AD20" s="15"/>
      <c r="AE20" s="15"/>
    </row>
    <row r="21" spans="1:31" ht="20.25" x14ac:dyDescent="0.3">
      <c r="A21" s="13" t="s">
        <v>17</v>
      </c>
      <c r="B21" s="16">
        <v>100</v>
      </c>
      <c r="C21" s="110">
        <f>[1]Север!$F108</f>
        <v>44.94</v>
      </c>
      <c r="D21" s="110">
        <f>[1]Север!$F109</f>
        <v>44.699999999999996</v>
      </c>
      <c r="E21" s="110">
        <f>[1]Север!$F110</f>
        <v>45.3</v>
      </c>
      <c r="F21" s="110">
        <f>[1]Север!$F111</f>
        <v>47.160000000000004</v>
      </c>
      <c r="G21" s="110">
        <f>[1]Север!$F112</f>
        <v>47.22</v>
      </c>
      <c r="H21" s="110">
        <f>[1]Север!$F113</f>
        <v>48.18</v>
      </c>
      <c r="I21" s="110">
        <f>[1]Север!$F114</f>
        <v>47.46</v>
      </c>
      <c r="J21" s="110">
        <f>[1]Север!$F115</f>
        <v>67.02</v>
      </c>
      <c r="K21" s="110">
        <f>[1]Север!$F116</f>
        <v>81.78</v>
      </c>
      <c r="L21" s="110">
        <f>[1]Север!$F117</f>
        <v>107.16</v>
      </c>
      <c r="M21" s="110">
        <f>[1]Север!$F118</f>
        <v>101.64</v>
      </c>
      <c r="N21" s="110">
        <f>[1]Север!$F119</f>
        <v>91.92</v>
      </c>
      <c r="O21" s="110">
        <f>[1]Север!$F120</f>
        <v>94.86</v>
      </c>
      <c r="P21" s="110">
        <f>[1]Север!$F121</f>
        <v>85.2</v>
      </c>
      <c r="Q21" s="110">
        <f>[1]Север!$F122</f>
        <v>71.88000000000001</v>
      </c>
      <c r="R21" s="110">
        <f>[1]Север!$F123</f>
        <v>77.52000000000001</v>
      </c>
      <c r="S21" s="110">
        <f>[1]Север!$F124</f>
        <v>89.64</v>
      </c>
      <c r="T21" s="110">
        <f>[1]Север!$F125</f>
        <v>83.76</v>
      </c>
      <c r="U21" s="110">
        <f>[1]Север!$F126</f>
        <v>60.96</v>
      </c>
      <c r="V21" s="110">
        <f>[1]Север!$F127</f>
        <v>58.32</v>
      </c>
      <c r="W21" s="110">
        <f>[1]Север!$F128</f>
        <v>54.12</v>
      </c>
      <c r="X21" s="110">
        <f>[1]Север!$F129</f>
        <v>50.7</v>
      </c>
      <c r="Y21" s="110">
        <f>[1]Север!$F130</f>
        <v>42.360000000000007</v>
      </c>
      <c r="Z21" s="110">
        <f>[1]Север!$F131</f>
        <v>40.68</v>
      </c>
      <c r="AA21" s="111">
        <f t="shared" si="0"/>
        <v>1584.48</v>
      </c>
      <c r="AB21" s="49">
        <v>124.80000000000001</v>
      </c>
      <c r="AC21" s="15"/>
      <c r="AD21" s="15"/>
      <c r="AE21" s="15"/>
    </row>
    <row r="22" spans="1:31" ht="20.25" x14ac:dyDescent="0.3">
      <c r="A22" s="13" t="s">
        <v>18</v>
      </c>
      <c r="B22" s="16">
        <v>10</v>
      </c>
      <c r="C22" s="110">
        <f>[1]Север!$S75</f>
        <v>6.15</v>
      </c>
      <c r="D22" s="110">
        <f>[1]Север!$S76</f>
        <v>6.6</v>
      </c>
      <c r="E22" s="110">
        <f>[1]Север!$S77</f>
        <v>6.21</v>
      </c>
      <c r="F22" s="110">
        <f>[1]Север!$S78</f>
        <v>6.26</v>
      </c>
      <c r="G22" s="110">
        <f>[1]Север!$S79</f>
        <v>6.14</v>
      </c>
      <c r="H22" s="110">
        <f>[1]Север!$S80</f>
        <v>6.32</v>
      </c>
      <c r="I22" s="110">
        <f>[1]Север!$S81</f>
        <v>6.27</v>
      </c>
      <c r="J22" s="110">
        <f>[1]Север!$S82</f>
        <v>8.75</v>
      </c>
      <c r="K22" s="110">
        <f>[1]Север!$S83</f>
        <v>13.04</v>
      </c>
      <c r="L22" s="110">
        <f>[1]Север!$S84</f>
        <v>17.46</v>
      </c>
      <c r="M22" s="110">
        <f>[1]Север!$S85</f>
        <v>17.850000000000001</v>
      </c>
      <c r="N22" s="110">
        <f>[1]Север!$S86</f>
        <v>21.41</v>
      </c>
      <c r="O22" s="110">
        <f>[1]Север!$S87</f>
        <v>17.399999999999999</v>
      </c>
      <c r="P22" s="110">
        <f>[1]Север!$S88</f>
        <v>17.79</v>
      </c>
      <c r="Q22" s="110">
        <f>[1]Север!$S89</f>
        <v>16.64</v>
      </c>
      <c r="R22" s="110">
        <f>[1]Север!$S90</f>
        <v>16.02</v>
      </c>
      <c r="S22" s="110">
        <f>[1]Север!$S91</f>
        <v>16.190000000000001</v>
      </c>
      <c r="T22" s="110">
        <f>[1]Север!$S92</f>
        <v>13.62</v>
      </c>
      <c r="U22" s="110">
        <f>[1]Север!$S93</f>
        <v>11.36</v>
      </c>
      <c r="V22" s="110">
        <f>[1]Север!$S94</f>
        <v>8.42</v>
      </c>
      <c r="W22" s="110">
        <f>[1]Север!$S95</f>
        <v>8.4600000000000009</v>
      </c>
      <c r="X22" s="110">
        <f>[1]Север!$S96</f>
        <v>8.2799999999999994</v>
      </c>
      <c r="Y22" s="110">
        <f>[1]Север!$S97</f>
        <v>8.48</v>
      </c>
      <c r="Z22" s="110">
        <f>[1]Север!$S98</f>
        <v>8.34</v>
      </c>
      <c r="AA22" s="111">
        <f t="shared" si="0"/>
        <v>273.45999999999998</v>
      </c>
      <c r="AB22" s="49">
        <v>21.41</v>
      </c>
      <c r="AC22" s="15"/>
      <c r="AD22" s="15"/>
      <c r="AE22" s="15"/>
    </row>
    <row r="23" spans="1:31" ht="20.25" x14ac:dyDescent="0.3">
      <c r="A23" s="13" t="s">
        <v>19</v>
      </c>
      <c r="B23" s="17">
        <v>20</v>
      </c>
      <c r="C23" s="110">
        <f>[1]Север!$P75</f>
        <v>1.94</v>
      </c>
      <c r="D23" s="110">
        <f>[1]Север!$P76</f>
        <v>1.96</v>
      </c>
      <c r="E23" s="110">
        <f>[1]Север!$P77</f>
        <v>1.98</v>
      </c>
      <c r="F23" s="110">
        <f>[1]Север!$P78</f>
        <v>1.96</v>
      </c>
      <c r="G23" s="110">
        <f>[1]Север!$P79</f>
        <v>3.48</v>
      </c>
      <c r="H23" s="110">
        <f>[1]Север!$P80</f>
        <v>1.94</v>
      </c>
      <c r="I23" s="110">
        <f>[1]Север!$P81</f>
        <v>1.96</v>
      </c>
      <c r="J23" s="110">
        <f>[1]Север!$P82</f>
        <v>2.2799999999999998</v>
      </c>
      <c r="K23" s="110">
        <f>[1]Север!$P83</f>
        <v>5.96</v>
      </c>
      <c r="L23" s="110">
        <f>[1]Север!$P84</f>
        <v>6.94</v>
      </c>
      <c r="M23" s="110">
        <f>[1]Север!$P85</f>
        <v>7.86</v>
      </c>
      <c r="N23" s="110">
        <f>[1]Север!$P86</f>
        <v>8.6999999999999993</v>
      </c>
      <c r="O23" s="110">
        <f>[1]Север!$P87</f>
        <v>5.92</v>
      </c>
      <c r="P23" s="110">
        <f>[1]Север!$P88</f>
        <v>5.7</v>
      </c>
      <c r="Q23" s="110">
        <f>[1]Север!$P89</f>
        <v>6.02</v>
      </c>
      <c r="R23" s="110">
        <f>[1]Север!$P90</f>
        <v>5.22</v>
      </c>
      <c r="S23" s="110">
        <f>[1]Север!$P91</f>
        <v>4.92</v>
      </c>
      <c r="T23" s="110">
        <f>[1]Север!$P92</f>
        <v>5.88</v>
      </c>
      <c r="U23" s="110">
        <f>[1]Север!$P93</f>
        <v>4.82</v>
      </c>
      <c r="V23" s="110">
        <f>[1]Север!$P94</f>
        <v>3.94</v>
      </c>
      <c r="W23" s="110">
        <f>[1]Север!$P95</f>
        <v>3.9</v>
      </c>
      <c r="X23" s="110">
        <f>[1]Север!$P96</f>
        <v>3.92</v>
      </c>
      <c r="Y23" s="110">
        <f>[1]Север!$P97</f>
        <v>4.26</v>
      </c>
      <c r="Z23" s="110">
        <f>[1]Север!$P98</f>
        <v>3.84</v>
      </c>
      <c r="AA23" s="111">
        <f t="shared" si="0"/>
        <v>105.30000000000001</v>
      </c>
      <c r="AB23" s="49">
        <v>3.5</v>
      </c>
      <c r="AC23" s="15"/>
      <c r="AD23" s="15"/>
      <c r="AE23" s="15"/>
    </row>
    <row r="24" spans="1:31" ht="20.25" x14ac:dyDescent="0.3">
      <c r="A24" s="13"/>
      <c r="B24" s="17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111">
        <f>SUM(C24:Z24)</f>
        <v>0</v>
      </c>
      <c r="AB24" s="49">
        <v>0</v>
      </c>
      <c r="AC24" s="15"/>
      <c r="AD24" s="15"/>
      <c r="AE24" s="15"/>
    </row>
    <row r="25" spans="1:31" ht="20.25" x14ac:dyDescent="0.3">
      <c r="A25" s="13"/>
      <c r="B25" s="17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  <c r="AA25" s="111">
        <f>SUM(C25:Z25)</f>
        <v>0</v>
      </c>
      <c r="AB25" s="49">
        <v>0</v>
      </c>
      <c r="AC25" s="15"/>
      <c r="AD25" s="15"/>
      <c r="AE25" s="15"/>
    </row>
    <row r="26" spans="1:31" ht="20.25" x14ac:dyDescent="0.3">
      <c r="A26" s="13"/>
      <c r="B26" s="17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1">
        <f>SUM(C26:Z26)</f>
        <v>0</v>
      </c>
      <c r="AB26" s="49">
        <v>0</v>
      </c>
      <c r="AC26" s="15"/>
      <c r="AD26" s="15"/>
      <c r="AE26" s="15"/>
    </row>
    <row r="27" spans="1:31" ht="20.25" x14ac:dyDescent="0.3">
      <c r="A27" s="13"/>
      <c r="B27" s="18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1"/>
      <c r="AB27" s="49">
        <v>0</v>
      </c>
      <c r="AC27" s="15"/>
      <c r="AD27" s="15"/>
      <c r="AE27" s="15"/>
    </row>
    <row r="28" spans="1:31" ht="20.25" x14ac:dyDescent="0.3">
      <c r="A28" s="13" t="s">
        <v>20</v>
      </c>
      <c r="B28" s="17">
        <v>1008</v>
      </c>
      <c r="C28" s="110">
        <f>'[1]Порт '!$W7</f>
        <v>333.82999999999993</v>
      </c>
      <c r="D28" s="110">
        <f>'[1]Порт '!$W8</f>
        <v>333.89</v>
      </c>
      <c r="E28" s="110">
        <f>'[1]Порт '!$W9</f>
        <v>353.37</v>
      </c>
      <c r="F28" s="110">
        <f>'[1]Порт '!$W10</f>
        <v>396.82999999999993</v>
      </c>
      <c r="G28" s="110">
        <f>'[1]Порт '!$W11</f>
        <v>403.26000000000005</v>
      </c>
      <c r="H28" s="110">
        <f>'[1]Порт '!$W12</f>
        <v>402.66</v>
      </c>
      <c r="I28" s="110">
        <f>'[1]Порт '!$W13</f>
        <v>411.32999999999993</v>
      </c>
      <c r="J28" s="110">
        <f>'[1]Порт '!$W14</f>
        <v>510.44000000000005</v>
      </c>
      <c r="K28" s="110">
        <f>'[1]Порт '!$W15</f>
        <v>502.23999999999995</v>
      </c>
      <c r="L28" s="110">
        <f>'[1]Порт '!$W16</f>
        <v>470.64</v>
      </c>
      <c r="M28" s="110">
        <f>'[1]Порт '!$W17</f>
        <v>463.27</v>
      </c>
      <c r="N28" s="110">
        <f>'[1]Порт '!$W18</f>
        <v>441.15</v>
      </c>
      <c r="O28" s="110">
        <f>'[1]Порт '!$W19</f>
        <v>451.71</v>
      </c>
      <c r="P28" s="110">
        <f>'[1]Порт '!$W20</f>
        <v>500.63000000000011</v>
      </c>
      <c r="Q28" s="110">
        <f>'[1]Порт '!$W21</f>
        <v>537</v>
      </c>
      <c r="R28" s="110">
        <f>'[1]Порт '!$W22</f>
        <v>530.20000000000005</v>
      </c>
      <c r="S28" s="110">
        <f>'[1]Порт '!$W23</f>
        <v>498.93000000000006</v>
      </c>
      <c r="T28" s="110">
        <f>'[1]Порт '!$W24</f>
        <v>504.87</v>
      </c>
      <c r="U28" s="110">
        <f>'[1]Порт '!$W25</f>
        <v>531.42000000000007</v>
      </c>
      <c r="V28" s="110">
        <f>'[1]Порт '!$W26</f>
        <v>528.65</v>
      </c>
      <c r="W28" s="110">
        <f>'[1]Порт '!$W27</f>
        <v>501.26</v>
      </c>
      <c r="X28" s="110">
        <f>'[1]Порт '!$W28</f>
        <v>498.38</v>
      </c>
      <c r="Y28" s="110">
        <f>'[1]Порт '!$W29</f>
        <v>483.46999999999997</v>
      </c>
      <c r="Z28" s="110">
        <f>'[1]Порт '!$W30</f>
        <v>485.06</v>
      </c>
      <c r="AA28" s="111">
        <f t="shared" si="0"/>
        <v>11074.489999999998</v>
      </c>
      <c r="AB28" s="49">
        <v>556.2700000000001</v>
      </c>
      <c r="AC28" s="15"/>
      <c r="AD28" s="15"/>
      <c r="AE28" s="15"/>
    </row>
    <row r="29" spans="1:31" ht="21" thickBot="1" x14ac:dyDescent="0.35">
      <c r="A29" s="19"/>
      <c r="B29" s="20"/>
      <c r="C29" s="115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7"/>
      <c r="AA29" s="118"/>
      <c r="AB29" s="49">
        <v>0</v>
      </c>
      <c r="AC29" s="21"/>
      <c r="AD29" s="21"/>
      <c r="AE29" s="22"/>
    </row>
    <row r="30" spans="1:31" ht="21" thickBot="1" x14ac:dyDescent="0.35">
      <c r="A30" s="23" t="s">
        <v>21</v>
      </c>
      <c r="B30" s="24">
        <v>1951</v>
      </c>
      <c r="C30" s="119">
        <f t="shared" ref="C30:Z30" si="1">SUM(C8:C29)</f>
        <v>702.65</v>
      </c>
      <c r="D30" s="119">
        <f t="shared" si="1"/>
        <v>689.16</v>
      </c>
      <c r="E30" s="119">
        <f t="shared" si="1"/>
        <v>714.81</v>
      </c>
      <c r="F30" s="119">
        <f t="shared" si="1"/>
        <v>759.21999999999991</v>
      </c>
      <c r="G30" s="119">
        <f t="shared" si="1"/>
        <v>768.5</v>
      </c>
      <c r="H30" s="119">
        <f t="shared" si="1"/>
        <v>771.83</v>
      </c>
      <c r="I30" s="119">
        <f t="shared" si="1"/>
        <v>786.74999999999989</v>
      </c>
      <c r="J30" s="119">
        <f t="shared" si="1"/>
        <v>1112.29</v>
      </c>
      <c r="K30" s="119">
        <f t="shared" si="1"/>
        <v>1492.42</v>
      </c>
      <c r="L30" s="119">
        <f t="shared" si="1"/>
        <v>1617.7600000000002</v>
      </c>
      <c r="M30" s="119">
        <f t="shared" si="1"/>
        <v>1483.06</v>
      </c>
      <c r="N30" s="119">
        <f t="shared" si="1"/>
        <v>1363.99</v>
      </c>
      <c r="O30" s="119">
        <f t="shared" si="1"/>
        <v>1334.2799999999997</v>
      </c>
      <c r="P30" s="119">
        <f t="shared" si="1"/>
        <v>1448.3000000000002</v>
      </c>
      <c r="Q30" s="119">
        <f t="shared" si="1"/>
        <v>1494.4799999999998</v>
      </c>
      <c r="R30" s="119">
        <f t="shared" si="1"/>
        <v>1405.64</v>
      </c>
      <c r="S30" s="119">
        <f t="shared" si="1"/>
        <v>1372.67</v>
      </c>
      <c r="T30" s="119">
        <f t="shared" si="1"/>
        <v>994.7</v>
      </c>
      <c r="U30" s="119">
        <f t="shared" si="1"/>
        <v>945.93000000000006</v>
      </c>
      <c r="V30" s="119">
        <f t="shared" si="1"/>
        <v>909.77</v>
      </c>
      <c r="W30" s="119">
        <f t="shared" si="1"/>
        <v>865.36999999999989</v>
      </c>
      <c r="X30" s="119">
        <f t="shared" si="1"/>
        <v>847.48</v>
      </c>
      <c r="Y30" s="119">
        <f t="shared" si="1"/>
        <v>829.16000000000008</v>
      </c>
      <c r="Z30" s="120">
        <f t="shared" si="1"/>
        <v>813.81999999999994</v>
      </c>
      <c r="AA30" s="121">
        <f>SUM(C30:Z30)</f>
        <v>25524.039999999997</v>
      </c>
      <c r="AB30" s="49">
        <v>1872.46</v>
      </c>
      <c r="AC30" s="21"/>
      <c r="AD30" s="21"/>
      <c r="AE30" s="21"/>
    </row>
    <row r="31" spans="1:31" ht="18.75" x14ac:dyDescent="0.3">
      <c r="A31" s="25"/>
      <c r="B31" s="26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8"/>
      <c r="AB31" s="49"/>
      <c r="AC31" s="21"/>
      <c r="AD31" s="21"/>
      <c r="AE31" s="21"/>
    </row>
    <row r="32" spans="1:31" ht="20.25" x14ac:dyDescent="0.3">
      <c r="A32" s="175" t="s">
        <v>22</v>
      </c>
      <c r="B32" s="176"/>
      <c r="C32" s="176"/>
      <c r="D32" s="176"/>
      <c r="E32" s="176"/>
      <c r="F32" s="176"/>
      <c r="G32" s="176"/>
      <c r="H32" s="176"/>
      <c r="I32" s="176"/>
      <c r="J32" s="176"/>
      <c r="K32" s="176"/>
      <c r="L32" s="176"/>
      <c r="M32" s="176"/>
      <c r="N32" s="176"/>
      <c r="O32" s="176"/>
      <c r="P32" s="176"/>
      <c r="Q32" s="176"/>
      <c r="R32" s="176"/>
      <c r="S32" s="176"/>
      <c r="T32" s="176"/>
      <c r="U32" s="176"/>
      <c r="V32" s="176"/>
      <c r="W32" s="176"/>
      <c r="X32" s="176"/>
      <c r="Y32" s="176"/>
      <c r="Z32" s="176"/>
      <c r="AA32" s="177"/>
      <c r="AB32" s="49"/>
      <c r="AC32" s="21"/>
      <c r="AD32" s="21"/>
      <c r="AE32" s="21"/>
    </row>
    <row r="33" spans="1:28" ht="19.5" thickBot="1" x14ac:dyDescent="0.35">
      <c r="A33" s="29"/>
      <c r="B33" s="30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8"/>
      <c r="AB33" s="49"/>
    </row>
    <row r="34" spans="1:28" ht="20.25" x14ac:dyDescent="0.3">
      <c r="A34" s="31" t="s">
        <v>5</v>
      </c>
      <c r="B34" s="14">
        <v>300</v>
      </c>
      <c r="C34" s="122">
        <f>[1]ЮГ!$AH7</f>
        <v>14.010000000000002</v>
      </c>
      <c r="D34" s="122">
        <f>[1]ЮГ!$AH8</f>
        <v>14.489999999999998</v>
      </c>
      <c r="E34" s="122">
        <f>[1]ЮГ!$AH9</f>
        <v>14.940000000000001</v>
      </c>
      <c r="F34" s="122">
        <f>[1]ЮГ!$AH10</f>
        <v>13.440000000000001</v>
      </c>
      <c r="G34" s="122">
        <f>[1]ЮГ!$AH11</f>
        <v>13.950000000000003</v>
      </c>
      <c r="H34" s="122">
        <f>[1]ЮГ!$AH12</f>
        <v>15.18</v>
      </c>
      <c r="I34" s="122">
        <f>[1]ЮГ!$AH13</f>
        <v>197.22000000000003</v>
      </c>
      <c r="J34" s="122">
        <f>[1]ЮГ!$AH14</f>
        <v>564.03</v>
      </c>
      <c r="K34" s="122">
        <f>[1]ЮГ!$AH15</f>
        <v>624.03</v>
      </c>
      <c r="L34" s="122">
        <f>[1]ЮГ!$AH16</f>
        <v>583.41</v>
      </c>
      <c r="M34" s="122">
        <f>[1]ЮГ!$AH17</f>
        <v>585.45000000000005</v>
      </c>
      <c r="N34" s="122">
        <f>[1]ЮГ!$AH18</f>
        <v>215.55</v>
      </c>
      <c r="O34" s="122">
        <f>[1]ЮГ!$AH19</f>
        <v>235.22999999999996</v>
      </c>
      <c r="P34" s="122">
        <f>[1]ЮГ!$AH20</f>
        <v>209.73000000000002</v>
      </c>
      <c r="Q34" s="122">
        <f>[1]ЮГ!$AH21</f>
        <v>190.68</v>
      </c>
      <c r="R34" s="122">
        <f>[1]ЮГ!$AH22</f>
        <v>74.069999999999993</v>
      </c>
      <c r="S34" s="122">
        <f>[1]ЮГ!$AH23</f>
        <v>30.09</v>
      </c>
      <c r="T34" s="122">
        <f>[1]ЮГ!$AH24</f>
        <v>30.03</v>
      </c>
      <c r="U34" s="122">
        <f>[1]ЮГ!$AH25</f>
        <v>25.32</v>
      </c>
      <c r="V34" s="122">
        <f>[1]ЮГ!$AH26</f>
        <v>30.720000000000002</v>
      </c>
      <c r="W34" s="122">
        <f>[1]ЮГ!$AH27</f>
        <v>38.730000000000004</v>
      </c>
      <c r="X34" s="122">
        <f>[1]ЮГ!$AH28</f>
        <v>27.48</v>
      </c>
      <c r="Y34" s="122">
        <f>[1]ЮГ!$AH29</f>
        <v>17.22</v>
      </c>
      <c r="Z34" s="122">
        <f>[1]ЮГ!$AH30</f>
        <v>17.61</v>
      </c>
      <c r="AA34" s="137">
        <f t="shared" ref="AA34:AA49" si="2">SUM(C34:Z34)</f>
        <v>3782.61</v>
      </c>
      <c r="AB34" s="49">
        <v>633.93999999999994</v>
      </c>
    </row>
    <row r="35" spans="1:28" ht="20.25" x14ac:dyDescent="0.3">
      <c r="A35" s="32" t="s">
        <v>23</v>
      </c>
      <c r="B35" s="16">
        <v>300</v>
      </c>
      <c r="C35" s="123">
        <f>[1]ЮГ!$AK7</f>
        <v>235.44</v>
      </c>
      <c r="D35" s="123">
        <f>[1]ЮГ!$AK8</f>
        <v>234.96</v>
      </c>
      <c r="E35" s="123">
        <f>[1]ЮГ!$AK9</f>
        <v>230.28</v>
      </c>
      <c r="F35" s="123">
        <f>[1]ЮГ!$AK10</f>
        <v>228.36</v>
      </c>
      <c r="G35" s="123">
        <f>[1]ЮГ!$AK11</f>
        <v>220.44</v>
      </c>
      <c r="H35" s="123">
        <f>[1]ЮГ!$AK12</f>
        <v>224.76</v>
      </c>
      <c r="I35" s="123">
        <f>[1]ЮГ!$AK13</f>
        <v>231</v>
      </c>
      <c r="J35" s="123">
        <f>[1]ЮГ!$AK14</f>
        <v>249.96</v>
      </c>
      <c r="K35" s="123">
        <f>[1]ЮГ!$AK15</f>
        <v>264.60000000000002</v>
      </c>
      <c r="L35" s="123">
        <f>[1]ЮГ!$AK16</f>
        <v>267.60000000000002</v>
      </c>
      <c r="M35" s="123">
        <f>[1]ЮГ!$AK17</f>
        <v>268.8</v>
      </c>
      <c r="N35" s="123">
        <f>[1]ЮГ!$AK18</f>
        <v>274.32</v>
      </c>
      <c r="O35" s="123">
        <f>[1]ЮГ!$AK19</f>
        <v>259.68</v>
      </c>
      <c r="P35" s="123">
        <f>[1]ЮГ!$AK20</f>
        <v>262.68</v>
      </c>
      <c r="Q35" s="123">
        <f>[1]ЮГ!$AK21</f>
        <v>271.32</v>
      </c>
      <c r="R35" s="123">
        <f>[1]ЮГ!$AK22</f>
        <v>247.56</v>
      </c>
      <c r="S35" s="123">
        <f>[1]ЮГ!$AK23</f>
        <v>243.36</v>
      </c>
      <c r="T35" s="123">
        <f>[1]ЮГ!$AK24</f>
        <v>234.84</v>
      </c>
      <c r="U35" s="123">
        <f>[1]ЮГ!$AK25</f>
        <v>238.8</v>
      </c>
      <c r="V35" s="123">
        <f>[1]ЮГ!$AK26</f>
        <v>249.72</v>
      </c>
      <c r="W35" s="123">
        <f>[1]ЮГ!$AK27</f>
        <v>260.88</v>
      </c>
      <c r="X35" s="123">
        <f>[1]ЮГ!$AK28</f>
        <v>239.28</v>
      </c>
      <c r="Y35" s="123">
        <f>[1]ЮГ!$AK29</f>
        <v>241.8</v>
      </c>
      <c r="Z35" s="123">
        <f>[1]ЮГ!$AK30</f>
        <v>249.6</v>
      </c>
      <c r="AA35" s="138">
        <f t="shared" si="2"/>
        <v>5930.0400000000009</v>
      </c>
      <c r="AB35" s="49">
        <v>339.72</v>
      </c>
    </row>
    <row r="36" spans="1:28" ht="20.25" x14ac:dyDescent="0.3">
      <c r="A36" s="32" t="s">
        <v>24</v>
      </c>
      <c r="B36" s="16">
        <v>150</v>
      </c>
      <c r="C36" s="110">
        <f>[1]ЮГ!$O7</f>
        <v>60.540000000000006</v>
      </c>
      <c r="D36" s="123">
        <f>[1]ЮГ!$O8</f>
        <v>61.05</v>
      </c>
      <c r="E36" s="123">
        <f>[1]ЮГ!$O9</f>
        <v>61.92</v>
      </c>
      <c r="F36" s="123">
        <f>[1]ЮГ!$O10</f>
        <v>62.699999999999996</v>
      </c>
      <c r="G36" s="123">
        <f>[1]ЮГ!$O11</f>
        <v>61.56</v>
      </c>
      <c r="H36" s="123">
        <f>[1]ЮГ!$O12</f>
        <v>61.65</v>
      </c>
      <c r="I36" s="123">
        <f>[1]ЮГ!$O13</f>
        <v>62.370000000000005</v>
      </c>
      <c r="J36" s="123">
        <f>[1]ЮГ!$O14</f>
        <v>66.09</v>
      </c>
      <c r="K36" s="123">
        <f>[1]ЮГ!$O15</f>
        <v>73.740000000000009</v>
      </c>
      <c r="L36" s="123">
        <f>[1]ЮГ!$O16</f>
        <v>75.569999999999993</v>
      </c>
      <c r="M36" s="123">
        <f>[1]ЮГ!$O17</f>
        <v>77.460000000000008</v>
      </c>
      <c r="N36" s="123">
        <f>[1]ЮГ!$O18</f>
        <v>77.759999999999991</v>
      </c>
      <c r="O36" s="123">
        <f>[1]ЮГ!$O19</f>
        <v>77.789999999999992</v>
      </c>
      <c r="P36" s="123">
        <f>[1]ЮГ!$O20</f>
        <v>80.25</v>
      </c>
      <c r="Q36" s="123">
        <f>[1]ЮГ!$O21</f>
        <v>82.259999999999991</v>
      </c>
      <c r="R36" s="123">
        <f>[1]ЮГ!$O22</f>
        <v>74.28</v>
      </c>
      <c r="S36" s="123">
        <f>[1]ЮГ!$O23</f>
        <v>66.509999999999991</v>
      </c>
      <c r="T36" s="123">
        <f>[1]ЮГ!$O24</f>
        <v>69.209999999999994</v>
      </c>
      <c r="U36" s="123">
        <f>[1]ЮГ!$O25</f>
        <v>66.179999999999993</v>
      </c>
      <c r="V36" s="123">
        <f>[1]ЮГ!$O26</f>
        <v>64.62</v>
      </c>
      <c r="W36" s="123">
        <f>[1]ЮГ!$O27</f>
        <v>66.059999999999988</v>
      </c>
      <c r="X36" s="123">
        <f>[1]ЮГ!$O28</f>
        <v>65.58</v>
      </c>
      <c r="Y36" s="123">
        <f>[1]ЮГ!$O29</f>
        <v>63.72</v>
      </c>
      <c r="Z36" s="123">
        <f>[1]ЮГ!$O30</f>
        <v>64.92</v>
      </c>
      <c r="AA36" s="138">
        <f t="shared" si="2"/>
        <v>1643.7900000000002</v>
      </c>
      <c r="AB36" s="49">
        <v>114.06369999965075</v>
      </c>
    </row>
    <row r="37" spans="1:28" ht="20.25" x14ac:dyDescent="0.3">
      <c r="A37" s="32" t="s">
        <v>25</v>
      </c>
      <c r="B37" s="16">
        <v>60</v>
      </c>
      <c r="C37" s="123">
        <f>[1]ЮГ!$D7</f>
        <v>51.03</v>
      </c>
      <c r="D37" s="123">
        <f>[1]ЮГ!$D8</f>
        <v>55.589999999999996</v>
      </c>
      <c r="E37" s="123">
        <f>[1]ЮГ!$D9</f>
        <v>50.73</v>
      </c>
      <c r="F37" s="123">
        <f>[1]ЮГ!$D10</f>
        <v>63.34</v>
      </c>
      <c r="G37" s="123">
        <f>[1]ЮГ!$D11</f>
        <v>50.37</v>
      </c>
      <c r="H37" s="123">
        <f>[1]ЮГ!$D12</f>
        <v>42.720000000000006</v>
      </c>
      <c r="I37" s="123">
        <f>[1]ЮГ!$D13</f>
        <v>43.32</v>
      </c>
      <c r="J37" s="123">
        <f>[1]ЮГ!$D14</f>
        <v>51.06</v>
      </c>
      <c r="K37" s="123">
        <f>[1]ЮГ!$D15</f>
        <v>74.64</v>
      </c>
      <c r="L37" s="123">
        <f>[1]ЮГ!$D16</f>
        <v>93.24</v>
      </c>
      <c r="M37" s="123">
        <f>[1]ЮГ!$D17</f>
        <v>106.47</v>
      </c>
      <c r="N37" s="123">
        <f>[1]ЮГ!$D18</f>
        <v>110.39999999999999</v>
      </c>
      <c r="O37" s="123">
        <f>[1]ЮГ!$D19</f>
        <v>102.72</v>
      </c>
      <c r="P37" s="123">
        <f>[1]ЮГ!$D20</f>
        <v>85.679999999999993</v>
      </c>
      <c r="Q37" s="123">
        <f>[1]ЮГ!$D21</f>
        <v>99.6</v>
      </c>
      <c r="R37" s="123">
        <f>[1]ЮГ!$D22</f>
        <v>95.49</v>
      </c>
      <c r="S37" s="123">
        <f>[1]ЮГ!$D23</f>
        <v>82.65</v>
      </c>
      <c r="T37" s="123">
        <f>[1]ЮГ!$D24</f>
        <v>71.399999999999991</v>
      </c>
      <c r="U37" s="123">
        <f>[1]ЮГ!$D25</f>
        <v>65.13</v>
      </c>
      <c r="V37" s="123">
        <f>[1]ЮГ!$D26</f>
        <v>74.13</v>
      </c>
      <c r="W37" s="123">
        <f>[1]ЮГ!$D27</f>
        <v>60.69</v>
      </c>
      <c r="X37" s="123">
        <f>[1]ЮГ!$D28</f>
        <v>67.05</v>
      </c>
      <c r="Y37" s="123">
        <f>[1]ЮГ!$D29</f>
        <v>57.180000000000007</v>
      </c>
      <c r="Z37" s="123">
        <f>[1]ЮГ!$D30</f>
        <v>55.260000000000005</v>
      </c>
      <c r="AA37" s="138">
        <f t="shared" si="2"/>
        <v>1709.89</v>
      </c>
      <c r="AB37" s="49">
        <v>79.320000000000007</v>
      </c>
    </row>
    <row r="38" spans="1:28" ht="20.25" x14ac:dyDescent="0.3">
      <c r="A38" s="32" t="s">
        <v>26</v>
      </c>
      <c r="B38" s="16">
        <v>400</v>
      </c>
      <c r="C38" s="123">
        <f>[1]ЮГ!$G7</f>
        <v>97.44</v>
      </c>
      <c r="D38" s="123">
        <f>[1]ЮГ!$G8</f>
        <v>99.84</v>
      </c>
      <c r="E38" s="123">
        <f>[1]ЮГ!$G9</f>
        <v>100.56</v>
      </c>
      <c r="F38" s="123">
        <f>[1]ЮГ!$G10</f>
        <v>101.76</v>
      </c>
      <c r="G38" s="123">
        <f>[1]ЮГ!$G11</f>
        <v>96.72</v>
      </c>
      <c r="H38" s="123">
        <f>[1]ЮГ!$G12</f>
        <v>108.24</v>
      </c>
      <c r="I38" s="123">
        <f>[1]ЮГ!$G13</f>
        <v>139.68</v>
      </c>
      <c r="J38" s="123">
        <f>[1]ЮГ!$G14</f>
        <v>309.36</v>
      </c>
      <c r="K38" s="123">
        <f>[1]ЮГ!$G15</f>
        <v>554.16</v>
      </c>
      <c r="L38" s="123">
        <f>[1]ЮГ!$G16</f>
        <v>614.88</v>
      </c>
      <c r="M38" s="123">
        <f>[1]ЮГ!$G17</f>
        <v>593.52</v>
      </c>
      <c r="N38" s="123">
        <f>[1]ЮГ!$G18</f>
        <v>590.4</v>
      </c>
      <c r="O38" s="123">
        <f>[1]ЮГ!$G19</f>
        <v>547.20000000000005</v>
      </c>
      <c r="P38" s="123">
        <f>[1]ЮГ!$G20</f>
        <v>495.84</v>
      </c>
      <c r="Q38" s="123">
        <f>[1]ЮГ!$G21</f>
        <v>502.32</v>
      </c>
      <c r="R38" s="123">
        <f>[1]ЮГ!$G22</f>
        <v>496.08</v>
      </c>
      <c r="S38" s="123">
        <f>[1]ЮГ!$G23</f>
        <v>498.96</v>
      </c>
      <c r="T38" s="123">
        <f>[1]ЮГ!$G24</f>
        <v>537.6</v>
      </c>
      <c r="U38" s="123">
        <f>[1]ЮГ!$G25</f>
        <v>520.32000000000005</v>
      </c>
      <c r="V38" s="123">
        <f>[1]ЮГ!$G26</f>
        <v>508.8</v>
      </c>
      <c r="W38" s="123">
        <f>[1]ЮГ!$G27</f>
        <v>503.28</v>
      </c>
      <c r="X38" s="123">
        <f>[1]ЮГ!$G28</f>
        <v>487.68</v>
      </c>
      <c r="Y38" s="123">
        <f>[1]ЮГ!$G29</f>
        <v>468.24</v>
      </c>
      <c r="Z38" s="123">
        <f>[1]ЮГ!$G30</f>
        <v>340.32</v>
      </c>
      <c r="AA38" s="138">
        <f t="shared" si="2"/>
        <v>9313.1999999999989</v>
      </c>
      <c r="AB38" s="49">
        <v>456.72</v>
      </c>
    </row>
    <row r="39" spans="1:28" ht="20.25" x14ac:dyDescent="0.3">
      <c r="A39" s="32" t="s">
        <v>27</v>
      </c>
      <c r="B39" s="16">
        <v>200</v>
      </c>
      <c r="C39" s="123">
        <f>[1]ЮГ!$F43</f>
        <v>220.00000000000171</v>
      </c>
      <c r="D39" s="123">
        <f>[1]ЮГ!$F44</f>
        <v>219.99999999999886</v>
      </c>
      <c r="E39" s="123">
        <f>[1]ЮГ!$F45</f>
        <v>219.99999999999886</v>
      </c>
      <c r="F39" s="123">
        <f>[1]ЮГ!$F46</f>
        <v>220.00000000000171</v>
      </c>
      <c r="G39" s="123">
        <f>[1]ЮГ!$F47</f>
        <v>219.99999999999886</v>
      </c>
      <c r="H39" s="123">
        <f>[1]ЮГ!$F48</f>
        <v>220.00000000000171</v>
      </c>
      <c r="I39" s="123">
        <f>[1]ЮГ!$F49</f>
        <v>219.99999999999886</v>
      </c>
      <c r="J39" s="123">
        <f>[1]ЮГ!$F50</f>
        <v>200</v>
      </c>
      <c r="K39" s="123">
        <f>[1]ЮГ!$F51</f>
        <v>280.00000000000114</v>
      </c>
      <c r="L39" s="123">
        <f>[1]ЮГ!$F52</f>
        <v>259.99999999999943</v>
      </c>
      <c r="M39" s="123">
        <f>[1]ЮГ!$F53</f>
        <v>279.99999999999829</v>
      </c>
      <c r="N39" s="123">
        <f>[1]ЮГ!$F54</f>
        <v>260.00000000000227</v>
      </c>
      <c r="O39" s="123">
        <f>[1]ЮГ!$F55</f>
        <v>219.99999999999886</v>
      </c>
      <c r="P39" s="123">
        <f>[1]ЮГ!$F56</f>
        <v>240.00000000000057</v>
      </c>
      <c r="Q39" s="123">
        <f>[1]ЮГ!$F57</f>
        <v>300</v>
      </c>
      <c r="R39" s="123">
        <f>[1]ЮГ!$F58</f>
        <v>279.99999999999829</v>
      </c>
      <c r="S39" s="123">
        <f>[1]ЮГ!$F59</f>
        <v>280.00000000000114</v>
      </c>
      <c r="T39" s="123">
        <f>[1]ЮГ!$F60</f>
        <v>259.99999999999943</v>
      </c>
      <c r="U39" s="123">
        <f>[1]ЮГ!$F61</f>
        <v>220.00000000000171</v>
      </c>
      <c r="V39" s="123">
        <f>[1]ЮГ!$F62</f>
        <v>219.99999999999886</v>
      </c>
      <c r="W39" s="123">
        <f>[1]ЮГ!$F63</f>
        <v>219.99999999999886</v>
      </c>
      <c r="X39" s="123">
        <f>[1]ЮГ!$F64</f>
        <v>220.00000000000171</v>
      </c>
      <c r="Y39" s="123">
        <f>[1]ЮГ!$F65</f>
        <v>219.99999999999886</v>
      </c>
      <c r="Z39" s="123">
        <f>[1]ЮГ!$F66</f>
        <v>220.00000000000171</v>
      </c>
      <c r="AA39" s="138">
        <f t="shared" si="2"/>
        <v>5720.0000000000027</v>
      </c>
      <c r="AB39" s="49">
        <v>300</v>
      </c>
    </row>
    <row r="40" spans="1:28" ht="20.25" x14ac:dyDescent="0.3">
      <c r="A40" s="32" t="s">
        <v>28</v>
      </c>
      <c r="B40" s="16">
        <v>30</v>
      </c>
      <c r="C40" s="123">
        <f>[1]ЮГ!$T7</f>
        <v>5.28</v>
      </c>
      <c r="D40" s="123">
        <f>[1]ЮГ!$T8</f>
        <v>6</v>
      </c>
      <c r="E40" s="123">
        <f>[1]ЮГ!$T9</f>
        <v>7.2</v>
      </c>
      <c r="F40" s="123">
        <f>[1]ЮГ!$T10</f>
        <v>7.2</v>
      </c>
      <c r="G40" s="123">
        <f>[1]ЮГ!$T11</f>
        <v>7.92</v>
      </c>
      <c r="H40" s="123">
        <f>[1]ЮГ!$T12</f>
        <v>8.2799999999999994</v>
      </c>
      <c r="I40" s="123">
        <f>[1]ЮГ!$T13</f>
        <v>7.8</v>
      </c>
      <c r="J40" s="123">
        <f>[1]ЮГ!$T14</f>
        <v>5.88</v>
      </c>
      <c r="K40" s="123">
        <f>[1]ЮГ!$T15</f>
        <v>16.440000000000001</v>
      </c>
      <c r="L40" s="123">
        <f>[1]ЮГ!$T16</f>
        <v>49.08</v>
      </c>
      <c r="M40" s="123">
        <f>[1]ЮГ!$T17</f>
        <v>47.04</v>
      </c>
      <c r="N40" s="123">
        <f>[1]ЮГ!$T18</f>
        <v>30.6</v>
      </c>
      <c r="O40" s="123">
        <f>[1]ЮГ!$T19</f>
        <v>20.64</v>
      </c>
      <c r="P40" s="123">
        <f>[1]ЮГ!$T20</f>
        <v>42.96</v>
      </c>
      <c r="Q40" s="123">
        <f>[1]ЮГ!$T21</f>
        <v>31.32</v>
      </c>
      <c r="R40" s="123">
        <f>[1]ЮГ!$T22</f>
        <v>36.119999999999997</v>
      </c>
      <c r="S40" s="123">
        <f>[1]ЮГ!$T23</f>
        <v>25.08</v>
      </c>
      <c r="T40" s="123">
        <f>[1]ЮГ!$T24</f>
        <v>46.08</v>
      </c>
      <c r="U40" s="123">
        <f>[1]ЮГ!$T25</f>
        <v>47.76</v>
      </c>
      <c r="V40" s="123">
        <f>[1]ЮГ!$T26</f>
        <v>35.159999999999997</v>
      </c>
      <c r="W40" s="123">
        <f>[1]ЮГ!$T27</f>
        <v>8.4</v>
      </c>
      <c r="X40" s="123">
        <f>[1]ЮГ!$T28</f>
        <v>5.04</v>
      </c>
      <c r="Y40" s="123">
        <f>[1]ЮГ!$T29</f>
        <v>6.24</v>
      </c>
      <c r="Z40" s="123">
        <f>[1]ЮГ!$T30</f>
        <v>11.04</v>
      </c>
      <c r="AA40" s="138">
        <f t="shared" ref="AA40:AA46" si="3">SUM(C40:Z40)</f>
        <v>514.55999999999995</v>
      </c>
      <c r="AB40" s="49">
        <v>90.000000000218279</v>
      </c>
    </row>
    <row r="41" spans="1:28" ht="20.25" x14ac:dyDescent="0.3">
      <c r="A41" s="32" t="s">
        <v>29</v>
      </c>
      <c r="B41" s="33">
        <v>25</v>
      </c>
      <c r="C41" s="123">
        <f>[1]ЮГ!G78</f>
        <v>29.32</v>
      </c>
      <c r="D41" s="123">
        <f>[1]ЮГ!$G79</f>
        <v>29.57</v>
      </c>
      <c r="E41" s="123">
        <f>[1]ЮГ!$G80</f>
        <v>26.21</v>
      </c>
      <c r="F41" s="123">
        <f>[1]ЮГ!$G81</f>
        <v>26.959999999999997</v>
      </c>
      <c r="G41" s="123">
        <f>[1]ЮГ!$G82</f>
        <v>31.240000000000002</v>
      </c>
      <c r="H41" s="123">
        <f>[1]ЮГ!$G83</f>
        <v>36.269999999999996</v>
      </c>
      <c r="I41" s="123">
        <f>[1]ЮГ!$G84</f>
        <v>29.979999999999997</v>
      </c>
      <c r="J41" s="123">
        <f>[1]ЮГ!$G85</f>
        <v>43.47</v>
      </c>
      <c r="K41" s="123">
        <f>[1]ЮГ!$G86</f>
        <v>66.72</v>
      </c>
      <c r="L41" s="123">
        <f>[1]ЮГ!$G87</f>
        <v>51.19</v>
      </c>
      <c r="M41" s="123">
        <f>[1]ЮГ!$G88</f>
        <v>51.480000000000004</v>
      </c>
      <c r="N41" s="123">
        <f>[1]ЮГ!$G89</f>
        <v>55.730000000000004</v>
      </c>
      <c r="O41" s="123">
        <f>[1]ЮГ!$G90</f>
        <v>43.14</v>
      </c>
      <c r="P41" s="123">
        <f>[1]ЮГ!$G91</f>
        <v>50.97</v>
      </c>
      <c r="Q41" s="123">
        <f>[1]ЮГ!$G92</f>
        <v>43.91</v>
      </c>
      <c r="R41" s="123">
        <f>[1]ЮГ!$G93</f>
        <v>43.96</v>
      </c>
      <c r="S41" s="123">
        <f>[1]ЮГ!$G94</f>
        <v>51.33</v>
      </c>
      <c r="T41" s="123">
        <f>[1]ЮГ!$G95</f>
        <v>46.48</v>
      </c>
      <c r="U41" s="123">
        <f>[1]ЮГ!$G96</f>
        <v>36.83</v>
      </c>
      <c r="V41" s="123">
        <f>[1]ЮГ!$G97</f>
        <v>29.75</v>
      </c>
      <c r="W41" s="123">
        <f>[1]ЮГ!$G98</f>
        <v>29.990000000000002</v>
      </c>
      <c r="X41" s="123">
        <f>[1]ЮГ!$G99</f>
        <v>29.38</v>
      </c>
      <c r="Y41" s="123">
        <f>[1]ЮГ!$G100</f>
        <v>30.290000000000003</v>
      </c>
      <c r="Z41" s="123">
        <f>[1]ЮГ!$G79</f>
        <v>29.57</v>
      </c>
      <c r="AA41" s="138">
        <f t="shared" si="3"/>
        <v>943.74000000000024</v>
      </c>
      <c r="AB41" s="49">
        <v>49.39</v>
      </c>
    </row>
    <row r="42" spans="1:28" ht="20.25" x14ac:dyDescent="0.3">
      <c r="A42" s="32" t="s">
        <v>30</v>
      </c>
      <c r="B42" s="34">
        <v>10</v>
      </c>
      <c r="C42" s="123">
        <f>'[1]ТП-174'!$B7</f>
        <v>1.42</v>
      </c>
      <c r="D42" s="123">
        <f>'[1]ТП-174'!$B8</f>
        <v>1.5</v>
      </c>
      <c r="E42" s="123">
        <f>'[1]ТП-174'!$B9</f>
        <v>1.6</v>
      </c>
      <c r="F42" s="123">
        <f>'[1]ТП-174'!$B10</f>
        <v>1.38</v>
      </c>
      <c r="G42" s="123">
        <f>'[1]ТП-174'!$B11</f>
        <v>1.46</v>
      </c>
      <c r="H42" s="123">
        <f>'[1]ТП-174'!$B12</f>
        <v>1.76</v>
      </c>
      <c r="I42" s="123">
        <f>'[1]ТП-174'!$B13</f>
        <v>1.38</v>
      </c>
      <c r="J42" s="123">
        <f>'[1]ТП-174'!$B14</f>
        <v>1.38</v>
      </c>
      <c r="K42" s="123">
        <f>'[1]ТП-174'!$B15</f>
        <v>1.56</v>
      </c>
      <c r="L42" s="123">
        <f>'[1]ТП-174'!$B16</f>
        <v>1.8</v>
      </c>
      <c r="M42" s="123">
        <f>'[1]ТП-174'!$B17</f>
        <v>2.2999999999999998</v>
      </c>
      <c r="N42" s="123">
        <f>'[1]ТП-174'!$B18</f>
        <v>2.3199999999999998</v>
      </c>
      <c r="O42" s="123">
        <f>'[1]ТП-174'!$B19</f>
        <v>3.12</v>
      </c>
      <c r="P42" s="123">
        <f>'[1]ТП-174'!$B20</f>
        <v>2.36</v>
      </c>
      <c r="Q42" s="123">
        <f>'[1]ТП-174'!$B21</f>
        <v>2.52</v>
      </c>
      <c r="R42" s="123">
        <f>'[1]ТП-174'!$B22</f>
        <v>2.46</v>
      </c>
      <c r="S42" s="123">
        <f>'[1]ТП-174'!$B23</f>
        <v>2.2400000000000002</v>
      </c>
      <c r="T42" s="123">
        <f>'[1]ТП-174'!$B24</f>
        <v>2.2599999999999998</v>
      </c>
      <c r="U42" s="123">
        <f>'[1]ТП-174'!$B25</f>
        <v>2.34</v>
      </c>
      <c r="V42" s="123">
        <f>'[1]ТП-174'!$B26</f>
        <v>1.5</v>
      </c>
      <c r="W42" s="123">
        <f>'[1]ТП-174'!$B27</f>
        <v>1.48</v>
      </c>
      <c r="X42" s="123">
        <f>'[1]ТП-174'!$B28</f>
        <v>1.8</v>
      </c>
      <c r="Y42" s="123">
        <f>'[1]ТП-174'!$B29</f>
        <v>1.46</v>
      </c>
      <c r="Z42" s="123">
        <f>'[1]ТП-174'!$B30</f>
        <v>1.44</v>
      </c>
      <c r="AA42" s="138">
        <f t="shared" si="3"/>
        <v>44.839999999999989</v>
      </c>
      <c r="AB42" s="49">
        <v>6.98</v>
      </c>
    </row>
    <row r="43" spans="1:28" ht="20.25" x14ac:dyDescent="0.3">
      <c r="A43" s="32" t="s">
        <v>31</v>
      </c>
      <c r="B43" s="34">
        <v>20</v>
      </c>
      <c r="C43" s="123">
        <f>'[1]ТП-174'!$L7</f>
        <v>18.28</v>
      </c>
      <c r="D43" s="123">
        <f>'[1]ТП-174'!$L8</f>
        <v>18.28</v>
      </c>
      <c r="E43" s="123">
        <f>'[1]ТП-174'!$L9</f>
        <v>18.28</v>
      </c>
      <c r="F43" s="123">
        <f>'[1]ТП-174'!$L10</f>
        <v>18.28</v>
      </c>
      <c r="G43" s="123">
        <f>'[1]ТП-174'!$L11</f>
        <v>18.28</v>
      </c>
      <c r="H43" s="123">
        <f>'[1]ТП-174'!$L12</f>
        <v>18.28</v>
      </c>
      <c r="I43" s="123">
        <f>'[1]ТП-174'!$L13</f>
        <v>18.28</v>
      </c>
      <c r="J43" s="123">
        <f>'[1]ТП-174'!$L14</f>
        <v>18.28</v>
      </c>
      <c r="K43" s="123">
        <f>'[1]ТП-174'!$L15</f>
        <v>18.28</v>
      </c>
      <c r="L43" s="123">
        <f>'[1]ТП-174'!$L16</f>
        <v>18.28</v>
      </c>
      <c r="M43" s="123">
        <f>'[1]ТП-174'!$L17</f>
        <v>18.28</v>
      </c>
      <c r="N43" s="123">
        <f>'[1]ТП-174'!$L18</f>
        <v>18.28</v>
      </c>
      <c r="O43" s="123">
        <f>'[1]ТП-174'!$L19</f>
        <v>18.28</v>
      </c>
      <c r="P43" s="123">
        <f>'[1]ТП-174'!$L20</f>
        <v>18.28</v>
      </c>
      <c r="Q43" s="123">
        <f>'[1]ТП-174'!$L21</f>
        <v>18.28</v>
      </c>
      <c r="R43" s="123">
        <f>'[1]ТП-174'!$L22</f>
        <v>18.28</v>
      </c>
      <c r="S43" s="123">
        <f>'[1]ТП-174'!$L23</f>
        <v>18.28</v>
      </c>
      <c r="T43" s="123">
        <f>'[1]ТП-174'!$L24</f>
        <v>18.28</v>
      </c>
      <c r="U43" s="123">
        <f>'[1]ТП-174'!$L25</f>
        <v>18.28</v>
      </c>
      <c r="V43" s="123">
        <f>'[1]ТП-174'!$L26</f>
        <v>18.28</v>
      </c>
      <c r="W43" s="123">
        <f>'[1]ТП-174'!$L27</f>
        <v>18.28</v>
      </c>
      <c r="X43" s="123">
        <f>'[1]ТП-174'!$L28</f>
        <v>18.28</v>
      </c>
      <c r="Y43" s="123">
        <f>'[1]ТП-174'!$L29</f>
        <v>18.28</v>
      </c>
      <c r="Z43" s="123">
        <f>'[1]ТП-174'!$L30</f>
        <v>18.28</v>
      </c>
      <c r="AA43" s="138">
        <f t="shared" si="3"/>
        <v>438.7199999999998</v>
      </c>
      <c r="AB43" s="49">
        <v>18.28</v>
      </c>
    </row>
    <row r="44" spans="1:28" ht="20.25" x14ac:dyDescent="0.3">
      <c r="A44" s="32" t="s">
        <v>32</v>
      </c>
      <c r="B44" s="34">
        <v>10</v>
      </c>
      <c r="C44" s="123">
        <f>'[1]ТП-174'!$G7</f>
        <v>5</v>
      </c>
      <c r="D44" s="123">
        <f>'[1]ТП-174'!$G8</f>
        <v>4.9800000000000004</v>
      </c>
      <c r="E44" s="123">
        <f>'[1]ТП-174'!$G9</f>
        <v>5.58</v>
      </c>
      <c r="F44" s="123">
        <f>'[1]ТП-174'!$G10</f>
        <v>8.2199999999999989</v>
      </c>
      <c r="G44" s="123">
        <f>'[1]ТП-174'!$G11</f>
        <v>8.16</v>
      </c>
      <c r="H44" s="123">
        <f>'[1]ТП-174'!$G12</f>
        <v>8.6999999999999993</v>
      </c>
      <c r="I44" s="123">
        <f>'[1]ТП-174'!$G13</f>
        <v>8.98</v>
      </c>
      <c r="J44" s="123">
        <f>'[1]ТП-174'!$G14</f>
        <v>10.06</v>
      </c>
      <c r="K44" s="123">
        <f>'[1]ТП-174'!$G15</f>
        <v>11.120000000000001</v>
      </c>
      <c r="L44" s="123">
        <f>'[1]ТП-174'!$G16</f>
        <v>11.120000000000001</v>
      </c>
      <c r="M44" s="123">
        <f>'[1]ТП-174'!$G17</f>
        <v>10.879999999999999</v>
      </c>
      <c r="N44" s="123">
        <f>'[1]ТП-174'!$G18</f>
        <v>10.76</v>
      </c>
      <c r="O44" s="123">
        <f>'[1]ТП-174'!$G19</f>
        <v>11</v>
      </c>
      <c r="P44" s="123">
        <f>'[1]ТП-174'!$G20</f>
        <v>9.18</v>
      </c>
      <c r="Q44" s="123">
        <f>'[1]ТП-174'!$G21</f>
        <v>8.52</v>
      </c>
      <c r="R44" s="123">
        <f>'[1]ТП-174'!$G22</f>
        <v>5.18</v>
      </c>
      <c r="S44" s="123">
        <f>'[1]ТП-174'!$G23</f>
        <v>3.44</v>
      </c>
      <c r="T44" s="123">
        <f>'[1]ТП-174'!$G24</f>
        <v>2.74</v>
      </c>
      <c r="U44" s="123">
        <f>'[1]ТП-174'!$G25</f>
        <v>1.98</v>
      </c>
      <c r="V44" s="123">
        <f>'[1]ТП-174'!$G26</f>
        <v>1.8599999999999999</v>
      </c>
      <c r="W44" s="123">
        <f>'[1]ТП-174'!$G27</f>
        <v>1.7799999999999998</v>
      </c>
      <c r="X44" s="123">
        <f>'[1]ТП-174'!$G28</f>
        <v>2.04</v>
      </c>
      <c r="Y44" s="123">
        <f>'[1]ТП-174'!$G29</f>
        <v>1.96</v>
      </c>
      <c r="Z44" s="123">
        <f>'[1]ТП-174'!$G30</f>
        <v>2.02</v>
      </c>
      <c r="AA44" s="138">
        <f t="shared" si="3"/>
        <v>155.26000000000005</v>
      </c>
      <c r="AB44" s="49">
        <v>13.6</v>
      </c>
    </row>
    <row r="45" spans="1:28" ht="20.25" x14ac:dyDescent="0.3">
      <c r="A45" s="32" t="s">
        <v>33</v>
      </c>
      <c r="B45" s="34">
        <v>10</v>
      </c>
      <c r="C45" s="123">
        <f>'[1]ТП-174'!$J7</f>
        <v>114.6</v>
      </c>
      <c r="D45" s="123">
        <f>'[1]ТП-174'!$J8</f>
        <v>44.4</v>
      </c>
      <c r="E45" s="123">
        <f>'[1]ТП-174'!$J9</f>
        <v>111.36</v>
      </c>
      <c r="F45" s="123">
        <f>'[1]ТП-174'!$J10</f>
        <v>133.26</v>
      </c>
      <c r="G45" s="123">
        <f>'[1]ТП-174'!$J11</f>
        <v>36.659999999999997</v>
      </c>
      <c r="H45" s="123">
        <f>'[1]ТП-174'!$J12</f>
        <v>86.13</v>
      </c>
      <c r="I45" s="123">
        <f>'[1]ТП-174'!$J13</f>
        <v>121.11</v>
      </c>
      <c r="J45" s="123">
        <f>'[1]ТП-174'!$J14</f>
        <v>130.68</v>
      </c>
      <c r="K45" s="123">
        <f>'[1]ТП-174'!$J15</f>
        <v>47.67</v>
      </c>
      <c r="L45" s="123">
        <f>'[1]ТП-174'!$J16</f>
        <v>85.47</v>
      </c>
      <c r="M45" s="123">
        <f>'[1]ТП-174'!$J17</f>
        <v>102.42</v>
      </c>
      <c r="N45" s="123">
        <f>'[1]ТП-174'!$J18</f>
        <v>147.81</v>
      </c>
      <c r="O45" s="123">
        <f>'[1]ТП-174'!$J19</f>
        <v>43.98</v>
      </c>
      <c r="P45" s="123">
        <f>'[1]ТП-174'!$J20</f>
        <v>141.93</v>
      </c>
      <c r="Q45" s="123">
        <f>'[1]ТП-174'!$J21</f>
        <v>94.47</v>
      </c>
      <c r="R45" s="123">
        <f>'[1]ТП-174'!$J22</f>
        <v>102.15</v>
      </c>
      <c r="S45" s="123">
        <f>'[1]ТП-174'!$J23</f>
        <v>113.4</v>
      </c>
      <c r="T45" s="123">
        <f>'[1]ТП-174'!$J24</f>
        <v>61.77</v>
      </c>
      <c r="U45" s="123">
        <f>'[1]ТП-174'!$J25</f>
        <v>99.33</v>
      </c>
      <c r="V45" s="123">
        <f>'[1]ТП-174'!$J26</f>
        <v>105.63</v>
      </c>
      <c r="W45" s="123">
        <f>'[1]ТП-174'!$J27</f>
        <v>53.85</v>
      </c>
      <c r="X45" s="123">
        <f>'[1]ТП-174'!$J28</f>
        <v>31.44</v>
      </c>
      <c r="Y45" s="123">
        <f>'[1]ТП-174'!$J29</f>
        <v>57.21</v>
      </c>
      <c r="Z45" s="123">
        <f>'[1]ТП-174'!$J30</f>
        <v>116.1</v>
      </c>
      <c r="AA45" s="138">
        <f t="shared" si="3"/>
        <v>2182.83</v>
      </c>
      <c r="AB45" s="49">
        <v>161.58000000000001</v>
      </c>
    </row>
    <row r="46" spans="1:28" ht="20.25" x14ac:dyDescent="0.3">
      <c r="A46" s="32" t="s">
        <v>34</v>
      </c>
      <c r="B46" s="34">
        <v>20</v>
      </c>
      <c r="C46" s="123">
        <f>[1]ЮГ!$G78</f>
        <v>29.32</v>
      </c>
      <c r="D46" s="123">
        <f>[1]ЮГ!$G79</f>
        <v>29.57</v>
      </c>
      <c r="E46" s="123">
        <f>[1]ЮГ!$G80</f>
        <v>26.21</v>
      </c>
      <c r="F46" s="123">
        <f>[1]ЮГ!$G81</f>
        <v>26.959999999999997</v>
      </c>
      <c r="G46" s="123">
        <f>[1]ЮГ!$G82</f>
        <v>31.240000000000002</v>
      </c>
      <c r="H46" s="123">
        <f>[1]ЮГ!$G83</f>
        <v>36.269999999999996</v>
      </c>
      <c r="I46" s="123">
        <f>[1]ЮГ!$G84</f>
        <v>29.979999999999997</v>
      </c>
      <c r="J46" s="123">
        <f>[1]ЮГ!$G85</f>
        <v>43.47</v>
      </c>
      <c r="K46" s="123">
        <f>[1]ЮГ!$G86</f>
        <v>66.72</v>
      </c>
      <c r="L46" s="123">
        <f>[1]ЮГ!$G87</f>
        <v>51.19</v>
      </c>
      <c r="M46" s="123">
        <f>[1]ЮГ!$G88</f>
        <v>51.480000000000004</v>
      </c>
      <c r="N46" s="123">
        <f>[1]ЮГ!$G89</f>
        <v>55.730000000000004</v>
      </c>
      <c r="O46" s="123">
        <f>[1]ЮГ!$G90</f>
        <v>43.14</v>
      </c>
      <c r="P46" s="123">
        <f>[1]ЮГ!$G91</f>
        <v>50.97</v>
      </c>
      <c r="Q46" s="123">
        <f>[1]ЮГ!$G92</f>
        <v>43.91</v>
      </c>
      <c r="R46" s="123">
        <f>[1]ЮГ!$G93</f>
        <v>43.96</v>
      </c>
      <c r="S46" s="123">
        <f>[1]ЮГ!$G94</f>
        <v>51.33</v>
      </c>
      <c r="T46" s="123">
        <f>[1]ЮГ!$G95</f>
        <v>46.48</v>
      </c>
      <c r="U46" s="123">
        <f>[1]ЮГ!$G96</f>
        <v>36.83</v>
      </c>
      <c r="V46" s="123">
        <f>[1]ЮГ!$G97</f>
        <v>29.75</v>
      </c>
      <c r="W46" s="123">
        <f>[1]ЮГ!$G98</f>
        <v>29.990000000000002</v>
      </c>
      <c r="X46" s="123">
        <f>[1]ЮГ!$G99</f>
        <v>29.38</v>
      </c>
      <c r="Y46" s="123">
        <f>[1]ЮГ!$G100</f>
        <v>30.290000000000003</v>
      </c>
      <c r="Z46" s="123">
        <f>[1]ЮГ!$G101</f>
        <v>29.97</v>
      </c>
      <c r="AA46" s="138">
        <f t="shared" si="3"/>
        <v>944.14000000000021</v>
      </c>
      <c r="AB46" s="49">
        <v>49.39</v>
      </c>
    </row>
    <row r="47" spans="1:28" ht="20.25" x14ac:dyDescent="0.3">
      <c r="A47" s="32"/>
      <c r="B47" s="16"/>
      <c r="C47" s="123"/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123"/>
      <c r="T47" s="123"/>
      <c r="U47" s="123"/>
      <c r="V47" s="123"/>
      <c r="W47" s="123"/>
      <c r="X47" s="123"/>
      <c r="Y47" s="123"/>
      <c r="Z47" s="123"/>
      <c r="AA47" s="138"/>
      <c r="AB47" s="49">
        <v>0</v>
      </c>
    </row>
    <row r="48" spans="1:28" ht="20.25" x14ac:dyDescent="0.3">
      <c r="A48" s="32" t="s">
        <v>20</v>
      </c>
      <c r="B48" s="16"/>
      <c r="C48" s="123"/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3"/>
      <c r="Q48" s="123"/>
      <c r="R48" s="123"/>
      <c r="S48" s="123"/>
      <c r="T48" s="123"/>
      <c r="U48" s="123"/>
      <c r="V48" s="123"/>
      <c r="W48" s="123"/>
      <c r="X48" s="123"/>
      <c r="Y48" s="123"/>
      <c r="Z48" s="123"/>
      <c r="AA48" s="138"/>
      <c r="AB48" s="49">
        <v>0</v>
      </c>
    </row>
    <row r="49" spans="1:39" ht="18.75" x14ac:dyDescent="0.3">
      <c r="A49" s="35"/>
      <c r="B49" s="35">
        <v>1014</v>
      </c>
      <c r="C49" s="124">
        <f>'[1]Порт '!$W45</f>
        <v>1256.2200000000003</v>
      </c>
      <c r="D49" s="124">
        <f>'[1]Порт '!$W46</f>
        <v>1248.5999999999999</v>
      </c>
      <c r="E49" s="124">
        <f>'[1]Порт '!$W47</f>
        <v>792.23000000000013</v>
      </c>
      <c r="F49" s="124">
        <f>'[1]Порт '!$W48</f>
        <v>688.36000000000013</v>
      </c>
      <c r="G49" s="124">
        <f>'[1]Порт '!$W49</f>
        <v>704.9699999999998</v>
      </c>
      <c r="H49" s="124">
        <f>'[1]Порт '!$W50</f>
        <v>968.07</v>
      </c>
      <c r="I49" s="124">
        <f>'[1]Порт '!$W51</f>
        <v>1227.5000000000002</v>
      </c>
      <c r="J49" s="124">
        <f>'[1]Порт '!$W52</f>
        <v>1638.9699999999996</v>
      </c>
      <c r="K49" s="124">
        <f>'[1]Порт '!$W53</f>
        <v>1529.1999999999998</v>
      </c>
      <c r="L49" s="124">
        <f>'[1]Порт '!$W54</f>
        <v>1206.07</v>
      </c>
      <c r="M49" s="124">
        <f>'[1]Порт '!$W55</f>
        <v>772.58999999999992</v>
      </c>
      <c r="N49" s="124">
        <f>'[1]Порт '!$W56</f>
        <v>765.03</v>
      </c>
      <c r="O49" s="124">
        <f>'[1]Порт '!$W57</f>
        <v>877.75000000000023</v>
      </c>
      <c r="P49" s="124">
        <f>'[1]Порт '!$W58</f>
        <v>935.2299999999999</v>
      </c>
      <c r="Q49" s="124">
        <f>'[1]Порт '!$W59</f>
        <v>969.03999999999985</v>
      </c>
      <c r="R49" s="124">
        <f>'[1]Порт '!$W60</f>
        <v>1020.48</v>
      </c>
      <c r="S49" s="124">
        <f>'[1]Порт '!$W61</f>
        <v>1276.7399999999998</v>
      </c>
      <c r="T49" s="124">
        <f>'[1]Порт '!$W62</f>
        <v>1377.73</v>
      </c>
      <c r="U49" s="124">
        <f>'[1]Порт '!$W63</f>
        <v>1485.99</v>
      </c>
      <c r="V49" s="124">
        <f>'[1]Порт '!$W64</f>
        <v>1413.94</v>
      </c>
      <c r="W49" s="124">
        <f>'[1]Порт '!$W65</f>
        <v>1437.4099999999996</v>
      </c>
      <c r="X49" s="124">
        <f>'[1]Порт '!$W66</f>
        <v>1405.2599999999995</v>
      </c>
      <c r="Y49" s="124">
        <f>'[1]Порт '!$W67</f>
        <v>1384.4799999999998</v>
      </c>
      <c r="Z49" s="124">
        <f>'[1]Порт '!$W68</f>
        <v>1353.4999999999995</v>
      </c>
      <c r="AA49" s="138">
        <f t="shared" si="2"/>
        <v>27735.359999999993</v>
      </c>
      <c r="AB49" s="49">
        <v>1100.0700000000004</v>
      </c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</row>
    <row r="50" spans="1:39" ht="19.5" thickBot="1" x14ac:dyDescent="0.35">
      <c r="A50" s="36"/>
      <c r="B50" s="37"/>
      <c r="C50" s="125"/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26"/>
      <c r="U50" s="126"/>
      <c r="V50" s="127"/>
      <c r="W50" s="126"/>
      <c r="X50" s="126"/>
      <c r="Y50" s="126"/>
      <c r="Z50" s="127"/>
      <c r="AA50" s="139"/>
      <c r="AB50" s="49">
        <v>0</v>
      </c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</row>
    <row r="51" spans="1:39" ht="21" thickBot="1" x14ac:dyDescent="0.35">
      <c r="A51" s="38" t="s">
        <v>35</v>
      </c>
      <c r="B51" s="39"/>
      <c r="C51" s="128"/>
      <c r="D51" s="129"/>
      <c r="E51" s="129"/>
      <c r="F51" s="129"/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30"/>
      <c r="W51" s="131"/>
      <c r="X51" s="131"/>
      <c r="Y51" s="131"/>
      <c r="Z51" s="132"/>
      <c r="AA51" s="140"/>
      <c r="AB51" s="49">
        <v>0</v>
      </c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</row>
    <row r="52" spans="1:39" ht="19.5" thickBot="1" x14ac:dyDescent="0.35">
      <c r="A52" s="1"/>
      <c r="B52" s="40">
        <v>2549</v>
      </c>
      <c r="C52" s="133">
        <f>SUM(C34:C51)</f>
        <v>2137.9000000000019</v>
      </c>
      <c r="D52" s="134">
        <f t="shared" ref="D52:Z52" si="4">SUM(D34:D51)</f>
        <v>2068.829999999999</v>
      </c>
      <c r="E52" s="134">
        <f t="shared" si="4"/>
        <v>1667.0999999999992</v>
      </c>
      <c r="F52" s="134">
        <f t="shared" si="4"/>
        <v>1600.2200000000021</v>
      </c>
      <c r="G52" s="134">
        <f t="shared" si="4"/>
        <v>1502.9699999999984</v>
      </c>
      <c r="H52" s="134">
        <f t="shared" si="4"/>
        <v>1836.3100000000018</v>
      </c>
      <c r="I52" s="134">
        <f t="shared" si="4"/>
        <v>2338.5999999999995</v>
      </c>
      <c r="J52" s="134">
        <f t="shared" si="4"/>
        <v>3332.6899999999996</v>
      </c>
      <c r="K52" s="134">
        <f t="shared" si="4"/>
        <v>3628.880000000001</v>
      </c>
      <c r="L52" s="134">
        <f t="shared" si="4"/>
        <v>3368.8999999999987</v>
      </c>
      <c r="M52" s="134">
        <f t="shared" si="4"/>
        <v>2968.1699999999983</v>
      </c>
      <c r="N52" s="134">
        <f t="shared" si="4"/>
        <v>2614.6900000000019</v>
      </c>
      <c r="O52" s="134">
        <f t="shared" si="4"/>
        <v>2503.6699999999992</v>
      </c>
      <c r="P52" s="134">
        <f t="shared" si="4"/>
        <v>2626.0600000000009</v>
      </c>
      <c r="Q52" s="134">
        <f t="shared" si="4"/>
        <v>2658.15</v>
      </c>
      <c r="R52" s="134">
        <f t="shared" si="4"/>
        <v>2540.0699999999983</v>
      </c>
      <c r="S52" s="134">
        <f t="shared" si="4"/>
        <v>2743.4100000000008</v>
      </c>
      <c r="T52" s="134">
        <f t="shared" si="4"/>
        <v>2804.8999999999996</v>
      </c>
      <c r="U52" s="134">
        <f t="shared" si="4"/>
        <v>2865.0900000000015</v>
      </c>
      <c r="V52" s="134">
        <f t="shared" si="4"/>
        <v>2783.8599999999988</v>
      </c>
      <c r="W52" s="135">
        <f t="shared" si="4"/>
        <v>2730.8199999999988</v>
      </c>
      <c r="X52" s="135">
        <f t="shared" si="4"/>
        <v>2629.6900000000014</v>
      </c>
      <c r="Y52" s="135">
        <f t="shared" si="4"/>
        <v>2598.369999999999</v>
      </c>
      <c r="Z52" s="136">
        <f t="shared" si="4"/>
        <v>2509.630000000001</v>
      </c>
      <c r="AA52" s="141">
        <f>SUM(C52:Z52)</f>
        <v>61058.98000000001</v>
      </c>
      <c r="AB52" s="49">
        <v>2994.3436999994583</v>
      </c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</row>
    <row r="53" spans="1:39" ht="27.75" x14ac:dyDescent="0.4">
      <c r="A53" s="2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1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</row>
    <row r="54" spans="1:39" ht="30.75" x14ac:dyDescent="0.45">
      <c r="A54" s="5"/>
      <c r="B54" s="2" t="s">
        <v>64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4"/>
      <c r="S54" s="4"/>
      <c r="T54" s="4"/>
      <c r="U54" s="4"/>
      <c r="V54" s="4"/>
      <c r="W54" s="4"/>
      <c r="X54" s="4"/>
      <c r="Y54" s="4"/>
      <c r="Z54" s="4"/>
      <c r="AA54" s="41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</row>
    <row r="55" spans="1:39" ht="23.25" x14ac:dyDescent="0.35">
      <c r="A55" s="42"/>
      <c r="B55" s="5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1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</row>
    <row r="56" spans="1:39" ht="27.75" x14ac:dyDescent="0.4">
      <c r="A56" s="43"/>
      <c r="B56" s="6" t="s">
        <v>36</v>
      </c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7"/>
      <c r="V56" s="44"/>
      <c r="W56" s="44"/>
      <c r="X56" s="44"/>
      <c r="Y56" s="44"/>
      <c r="Z56" s="44"/>
      <c r="AA56" s="41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</row>
    <row r="57" spans="1:39" ht="18.75" x14ac:dyDescent="0.3">
      <c r="A57" s="45"/>
      <c r="B57" s="5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1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</row>
    <row r="58" spans="1:39" ht="15.75" x14ac:dyDescent="0.25">
      <c r="A58" s="46" t="s">
        <v>65</v>
      </c>
      <c r="B58" s="46"/>
      <c r="C58" s="4"/>
      <c r="D58" s="4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"/>
      <c r="R58" s="4"/>
      <c r="S58" s="4"/>
      <c r="T58" s="4"/>
      <c r="U58" s="4"/>
      <c r="V58" s="4"/>
      <c r="W58" s="4"/>
      <c r="X58" s="4"/>
      <c r="Y58" s="4"/>
      <c r="Z58" s="4"/>
      <c r="AA58" s="41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</row>
    <row r="59" spans="1:39" ht="18.75" x14ac:dyDescent="0.3">
      <c r="A59" s="5"/>
      <c r="B59" s="46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1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</row>
    <row r="60" spans="1:39" ht="15.75" x14ac:dyDescent="0.25">
      <c r="A60" s="1"/>
      <c r="B60" s="46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1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</row>
    <row r="61" spans="1:39" x14ac:dyDescent="0.25">
      <c r="A61" s="1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1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</row>
    <row r="62" spans="1:39" x14ac:dyDescent="0.25">
      <c r="A62" s="1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1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</row>
    <row r="63" spans="1:39" x14ac:dyDescent="0.25">
      <c r="A63" s="1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1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</row>
    <row r="64" spans="1:39" x14ac:dyDescent="0.25">
      <c r="A64" s="1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1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</row>
    <row r="65" spans="2:39" x14ac:dyDescent="0.25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</row>
    <row r="66" spans="2:39" x14ac:dyDescent="0.25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</row>
    <row r="67" spans="2:39" x14ac:dyDescent="0.25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</row>
    <row r="68" spans="2:39" x14ac:dyDescent="0.25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</row>
    <row r="69" spans="2:39" x14ac:dyDescent="0.25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</row>
    <row r="70" spans="2:39" x14ac:dyDescent="0.25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</row>
    <row r="71" spans="2:39" x14ac:dyDescent="0.25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</row>
    <row r="72" spans="2:39" x14ac:dyDescent="0.25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</row>
    <row r="73" spans="2:39" x14ac:dyDescent="0.25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</row>
    <row r="74" spans="2:39" x14ac:dyDescent="0.25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</row>
    <row r="75" spans="2:39" x14ac:dyDescent="0.25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</row>
    <row r="76" spans="2:39" x14ac:dyDescent="0.25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</row>
    <row r="77" spans="2:39" x14ac:dyDescent="0.25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</row>
    <row r="78" spans="2:39" x14ac:dyDescent="0.25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</row>
    <row r="79" spans="2:39" x14ac:dyDescent="0.25">
      <c r="B79" s="4"/>
      <c r="C79" s="4"/>
      <c r="D79" s="4"/>
      <c r="E79" s="4"/>
      <c r="F79" s="4"/>
      <c r="G79" s="4"/>
      <c r="H79" s="48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</row>
    <row r="80" spans="2:39" x14ac:dyDescent="0.25">
      <c r="B80" s="4"/>
      <c r="C80" s="4"/>
      <c r="D80" s="4"/>
      <c r="E80" s="4"/>
      <c r="F80" s="4"/>
      <c r="G80" s="4"/>
      <c r="H80" s="48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</row>
    <row r="81" spans="8:8" x14ac:dyDescent="0.25">
      <c r="H81" s="48"/>
    </row>
    <row r="82" spans="8:8" x14ac:dyDescent="0.25">
      <c r="H82" s="48"/>
    </row>
    <row r="83" spans="8:8" x14ac:dyDescent="0.25">
      <c r="H83" s="48"/>
    </row>
    <row r="84" spans="8:8" x14ac:dyDescent="0.25">
      <c r="H84" s="48"/>
    </row>
    <row r="85" spans="8:8" x14ac:dyDescent="0.25">
      <c r="H85" s="48"/>
    </row>
    <row r="86" spans="8:8" x14ac:dyDescent="0.25">
      <c r="H86" s="48"/>
    </row>
    <row r="87" spans="8:8" x14ac:dyDescent="0.25">
      <c r="H87" s="48"/>
    </row>
    <row r="88" spans="8:8" x14ac:dyDescent="0.25">
      <c r="H88" s="48"/>
    </row>
    <row r="89" spans="8:8" x14ac:dyDescent="0.25">
      <c r="H89" s="48"/>
    </row>
    <row r="90" spans="8:8" x14ac:dyDescent="0.25">
      <c r="H90" s="48"/>
    </row>
    <row r="91" spans="8:8" x14ac:dyDescent="0.25">
      <c r="H91" s="48"/>
    </row>
    <row r="92" spans="8:8" x14ac:dyDescent="0.25">
      <c r="H92" s="48"/>
    </row>
    <row r="93" spans="8:8" x14ac:dyDescent="0.25">
      <c r="H93" s="48"/>
    </row>
  </sheetData>
  <mergeCells count="5">
    <mergeCell ref="A7:AA7"/>
    <mergeCell ref="A32:AA32"/>
    <mergeCell ref="A3:AA3"/>
    <mergeCell ref="A1:V1"/>
    <mergeCell ref="W1:AA1"/>
  </mergeCells>
  <pageMargins left="0.7" right="0.7" top="0.75" bottom="0.75" header="0.3" footer="0.3"/>
  <pageSetup paperSize="9" scale="3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15"/>
  <sheetViews>
    <sheetView view="pageBreakPreview" zoomScale="70" zoomScaleNormal="70" zoomScaleSheetLayoutView="70" workbookViewId="0">
      <selection activeCell="AS17" sqref="AS17"/>
    </sheetView>
  </sheetViews>
  <sheetFormatPr defaultRowHeight="15" x14ac:dyDescent="0.25"/>
  <cols>
    <col min="1" max="1" width="29.85546875" customWidth="1"/>
    <col min="29" max="29" width="0" hidden="1" customWidth="1"/>
    <col min="31" max="37" width="0" hidden="1" customWidth="1"/>
  </cols>
  <sheetData>
    <row r="1" spans="1:38" x14ac:dyDescent="0.25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0"/>
      <c r="AD1" s="50"/>
      <c r="AE1" s="50"/>
      <c r="AF1" s="50"/>
      <c r="AG1" s="50"/>
      <c r="AH1" s="50"/>
      <c r="AI1" s="50"/>
      <c r="AJ1" s="50"/>
      <c r="AK1" s="50"/>
      <c r="AL1" s="50"/>
    </row>
    <row r="2" spans="1:38" x14ac:dyDescent="0.25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50"/>
      <c r="AD2" s="50"/>
      <c r="AE2" s="50"/>
      <c r="AF2" s="50"/>
      <c r="AG2" s="50"/>
      <c r="AH2" s="50"/>
      <c r="AI2" s="50"/>
      <c r="AJ2" s="50"/>
      <c r="AK2" s="50"/>
      <c r="AL2" s="50"/>
    </row>
    <row r="3" spans="1:38" ht="42" customHeight="1" x14ac:dyDescent="0.4">
      <c r="A3" s="180" t="s">
        <v>37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6" t="s">
        <v>59</v>
      </c>
      <c r="Y3" s="186"/>
      <c r="Z3" s="186"/>
      <c r="AA3" s="186"/>
      <c r="AB3" s="186"/>
      <c r="AC3" s="186"/>
      <c r="AD3" s="186"/>
      <c r="AE3" s="50"/>
      <c r="AF3" s="50"/>
      <c r="AG3" s="50"/>
      <c r="AH3" s="50"/>
      <c r="AI3" s="50"/>
      <c r="AJ3" s="50"/>
      <c r="AK3" s="50"/>
      <c r="AL3" s="50"/>
    </row>
    <row r="4" spans="1:38" x14ac:dyDescent="0.25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50"/>
      <c r="AD4" s="50"/>
      <c r="AE4" s="50"/>
      <c r="AF4" s="50"/>
      <c r="AG4" s="50"/>
      <c r="AH4" s="50"/>
      <c r="AI4" s="50"/>
      <c r="AJ4" s="50"/>
      <c r="AK4" s="50"/>
      <c r="AL4" s="50"/>
    </row>
    <row r="5" spans="1:38" ht="15.75" x14ac:dyDescent="0.25">
      <c r="A5" s="65"/>
      <c r="B5" s="65"/>
      <c r="C5" s="88"/>
      <c r="D5" s="60"/>
      <c r="E5" s="60"/>
      <c r="F5" s="60"/>
      <c r="G5" s="60"/>
      <c r="H5" s="60"/>
      <c r="I5" s="60"/>
      <c r="J5" s="60"/>
      <c r="K5" s="60"/>
      <c r="L5" s="60"/>
      <c r="M5" s="60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50"/>
      <c r="AD5" s="50"/>
      <c r="AE5" s="50"/>
      <c r="AF5" s="50"/>
      <c r="AG5" s="50"/>
      <c r="AH5" s="50"/>
      <c r="AI5" s="50"/>
      <c r="AJ5" s="50"/>
      <c r="AK5" s="50"/>
      <c r="AL5" s="50"/>
    </row>
    <row r="6" spans="1:38" ht="15.75" x14ac:dyDescent="0.25">
      <c r="A6" s="65"/>
      <c r="B6" s="65"/>
      <c r="C6" s="88"/>
      <c r="D6" s="60"/>
      <c r="E6" s="60"/>
      <c r="F6" s="60"/>
      <c r="G6" s="60"/>
      <c r="H6" s="60"/>
      <c r="I6" s="60"/>
      <c r="J6" s="60"/>
      <c r="K6" s="60"/>
      <c r="L6" s="60"/>
      <c r="M6" s="60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78"/>
      <c r="AB6" s="65"/>
      <c r="AC6" s="50"/>
      <c r="AD6" s="50"/>
      <c r="AE6" s="50"/>
      <c r="AF6" s="50"/>
      <c r="AG6" s="50"/>
      <c r="AH6" s="50"/>
      <c r="AI6" s="50"/>
      <c r="AJ6" s="50"/>
      <c r="AK6" s="50"/>
      <c r="AL6" s="50"/>
    </row>
    <row r="7" spans="1:38" ht="26.25" x14ac:dyDescent="0.4">
      <c r="A7" s="180" t="s">
        <v>66</v>
      </c>
      <c r="B7" s="180"/>
      <c r="C7" s="180"/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0"/>
      <c r="AA7" s="180"/>
      <c r="AB7" s="180"/>
      <c r="AC7" s="180"/>
      <c r="AD7" s="180"/>
      <c r="AE7" s="50"/>
      <c r="AF7" s="50"/>
      <c r="AG7" s="50"/>
      <c r="AH7" s="50"/>
      <c r="AI7" s="50"/>
      <c r="AJ7" s="50"/>
      <c r="AK7" s="50"/>
      <c r="AL7" s="50"/>
    </row>
    <row r="8" spans="1:38" ht="26.25" thickBot="1" x14ac:dyDescent="0.4">
      <c r="A8" s="65"/>
      <c r="B8" s="65"/>
      <c r="C8" s="70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50"/>
      <c r="AD8" s="50"/>
      <c r="AE8" s="50"/>
      <c r="AF8" s="50"/>
      <c r="AG8" s="50"/>
      <c r="AH8" s="50"/>
      <c r="AI8" s="50"/>
      <c r="AJ8" s="50"/>
      <c r="AK8" s="50"/>
      <c r="AL8" s="50"/>
    </row>
    <row r="9" spans="1:38" ht="15.75" thickBot="1" x14ac:dyDescent="0.3">
      <c r="A9" s="71"/>
      <c r="B9" s="72"/>
      <c r="C9" s="73">
        <v>1</v>
      </c>
      <c r="D9" s="73">
        <v>2</v>
      </c>
      <c r="E9" s="73">
        <v>3</v>
      </c>
      <c r="F9" s="73">
        <v>4</v>
      </c>
      <c r="G9" s="73">
        <v>5</v>
      </c>
      <c r="H9" s="73">
        <v>6</v>
      </c>
      <c r="I9" s="73">
        <v>7</v>
      </c>
      <c r="J9" s="73">
        <v>8</v>
      </c>
      <c r="K9" s="73">
        <v>9</v>
      </c>
      <c r="L9" s="73">
        <v>10</v>
      </c>
      <c r="M9" s="73">
        <v>11</v>
      </c>
      <c r="N9" s="73">
        <v>12</v>
      </c>
      <c r="O9" s="73">
        <v>13</v>
      </c>
      <c r="P9" s="73">
        <v>14</v>
      </c>
      <c r="Q9" s="73">
        <v>15</v>
      </c>
      <c r="R9" s="73">
        <v>16</v>
      </c>
      <c r="S9" s="73">
        <v>17</v>
      </c>
      <c r="T9" s="73">
        <v>18</v>
      </c>
      <c r="U9" s="73">
        <v>19</v>
      </c>
      <c r="V9" s="73">
        <v>20</v>
      </c>
      <c r="W9" s="73">
        <v>21</v>
      </c>
      <c r="X9" s="73">
        <v>22</v>
      </c>
      <c r="Y9" s="73">
        <v>23</v>
      </c>
      <c r="Z9" s="73">
        <v>24</v>
      </c>
      <c r="AA9" s="73" t="s">
        <v>38</v>
      </c>
      <c r="AB9" s="74" t="s">
        <v>39</v>
      </c>
      <c r="AC9" s="84" t="s">
        <v>40</v>
      </c>
      <c r="AD9" s="87" t="s">
        <v>41</v>
      </c>
      <c r="AE9" s="68" t="s">
        <v>42</v>
      </c>
      <c r="AF9" s="62" t="s">
        <v>43</v>
      </c>
      <c r="AG9" s="54"/>
      <c r="AH9" s="54"/>
      <c r="AI9" s="50"/>
      <c r="AJ9" s="50"/>
      <c r="AK9" s="50"/>
      <c r="AL9" s="50"/>
    </row>
    <row r="10" spans="1:38" x14ac:dyDescent="0.25">
      <c r="A10" s="181" t="s">
        <v>44</v>
      </c>
      <c r="B10" s="75" t="s">
        <v>45</v>
      </c>
      <c r="C10" s="142">
        <f>[1]пост.ПС!G7</f>
        <v>1552.8000000000002</v>
      </c>
      <c r="D10" s="142">
        <f>[1]пост.ПС!G8</f>
        <v>1561.2</v>
      </c>
      <c r="E10" s="142">
        <f>[1]пост.ПС!G9</f>
        <v>1616.3999999999999</v>
      </c>
      <c r="F10" s="142">
        <f>[1]пост.ПС!G10</f>
        <v>1693.1999999999998</v>
      </c>
      <c r="G10" s="142">
        <f>[1]пост.ПС!G11</f>
        <v>1677.6</v>
      </c>
      <c r="H10" s="142">
        <f>[1]пост.ПС!G12</f>
        <v>1711.1999999999998</v>
      </c>
      <c r="I10" s="142">
        <f>[1]пост.ПС!G13</f>
        <v>1840.8</v>
      </c>
      <c r="J10" s="142">
        <f>[1]пост.ПС!G14</f>
        <v>2648.4</v>
      </c>
      <c r="K10" s="142">
        <f>[1]пост.ПС!G15</f>
        <v>3097.2</v>
      </c>
      <c r="L10" s="142">
        <f>[1]пост.ПС!G16</f>
        <v>3242.3999999999996</v>
      </c>
      <c r="M10" s="142">
        <f>[1]пост.ПС!G17</f>
        <v>3278.3999999999996</v>
      </c>
      <c r="N10" s="142">
        <f>[1]пост.ПС!G18</f>
        <v>3168</v>
      </c>
      <c r="O10" s="142">
        <f>[1]пост.ПС!G19</f>
        <v>3272.4</v>
      </c>
      <c r="P10" s="142">
        <f>[1]пост.ПС!G20</f>
        <v>3128.4</v>
      </c>
      <c r="Q10" s="142">
        <f>[1]пост.ПС!G21</f>
        <v>2863.2</v>
      </c>
      <c r="R10" s="142">
        <f>[1]пост.ПС!G22</f>
        <v>2653.2</v>
      </c>
      <c r="S10" s="142">
        <f>[1]пост.ПС!G23</f>
        <v>2587.1999999999998</v>
      </c>
      <c r="T10" s="142">
        <f>[1]пост.ПС!G24</f>
        <v>2265.6000000000004</v>
      </c>
      <c r="U10" s="142">
        <f>[1]пост.ПС!G25</f>
        <v>2038.8000000000002</v>
      </c>
      <c r="V10" s="142">
        <f>[1]пост.ПС!G26</f>
        <v>1788</v>
      </c>
      <c r="W10" s="143">
        <f>[1]пост.ПС!G27</f>
        <v>1670.4</v>
      </c>
      <c r="X10" s="142">
        <f>[1]пост.ПС!G28</f>
        <v>1669.1999999999998</v>
      </c>
      <c r="Y10" s="142">
        <f>[1]пост.ПС!G29</f>
        <v>1608</v>
      </c>
      <c r="Z10" s="142">
        <f>[1]пост.ПС!G30</f>
        <v>1568.4</v>
      </c>
      <c r="AA10" s="144">
        <f>SUM(C10:Z10)</f>
        <v>54200.399999999994</v>
      </c>
      <c r="AB10" s="145">
        <f>AA10/24</f>
        <v>2258.35</v>
      </c>
      <c r="AC10" s="146">
        <f>MAX(C10:Z10)</f>
        <v>3278.3999999999996</v>
      </c>
      <c r="AD10" s="147">
        <f>MAX(C10:Z10)</f>
        <v>3278.3999999999996</v>
      </c>
      <c r="AE10" s="85">
        <v>0.66613054550328399</v>
      </c>
      <c r="AF10" s="63">
        <v>0.66613054550328399</v>
      </c>
      <c r="AG10" s="54"/>
      <c r="AH10" s="54"/>
      <c r="AI10" s="107" t="s">
        <v>46</v>
      </c>
      <c r="AJ10" s="107"/>
      <c r="AK10" s="107"/>
      <c r="AL10" s="107"/>
    </row>
    <row r="11" spans="1:38" x14ac:dyDescent="0.25">
      <c r="A11" s="182"/>
      <c r="B11" s="59" t="s">
        <v>47</v>
      </c>
      <c r="C11" s="148">
        <f>[1]пост.ПС!U7</f>
        <v>879.59999999999991</v>
      </c>
      <c r="D11" s="148">
        <f>[1]пост.ПС!U8</f>
        <v>919.2</v>
      </c>
      <c r="E11" s="148">
        <f>[1]пост.ПС!U9</f>
        <v>1003.2</v>
      </c>
      <c r="F11" s="148">
        <f>[1]пост.ПС!U10</f>
        <v>1056</v>
      </c>
      <c r="G11" s="148">
        <f>[1]пост.ПС!U11</f>
        <v>988.8</v>
      </c>
      <c r="H11" s="148">
        <f>[1]пост.ПС!U12</f>
        <v>1053.5999999999999</v>
      </c>
      <c r="I11" s="148">
        <f>[1]пост.ПС!U13</f>
        <v>1039.2</v>
      </c>
      <c r="J11" s="148">
        <f>[1]пост.ПС!U14</f>
        <v>1435.2</v>
      </c>
      <c r="K11" s="148">
        <f>[1]пост.ПС!U15</f>
        <v>1573.1999999999998</v>
      </c>
      <c r="L11" s="148">
        <f>[1]пост.ПС!U16</f>
        <v>1596</v>
      </c>
      <c r="M11" s="148">
        <f>[1]пост.ПС!U17</f>
        <v>1675.1999999999998</v>
      </c>
      <c r="N11" s="148">
        <f>[1]пост.ПС!U18</f>
        <v>1623.6</v>
      </c>
      <c r="O11" s="148">
        <f>[1]пост.ПС!U19</f>
        <v>1599.6</v>
      </c>
      <c r="P11" s="148">
        <f>[1]пост.ПС!U20</f>
        <v>1588.8000000000002</v>
      </c>
      <c r="Q11" s="148">
        <f>[1]пост.ПС!U21</f>
        <v>1394.4</v>
      </c>
      <c r="R11" s="148">
        <f>[1]пост.ПС!U22</f>
        <v>1396.8000000000002</v>
      </c>
      <c r="S11" s="148">
        <f>[1]пост.ПС!U23</f>
        <v>1352.4</v>
      </c>
      <c r="T11" s="148">
        <f>[1]пост.ПС!U24</f>
        <v>1122</v>
      </c>
      <c r="U11" s="148">
        <f>[1]пост.ПС!U25</f>
        <v>876</v>
      </c>
      <c r="V11" s="148">
        <f>[1]пост.ПС!U26</f>
        <v>738</v>
      </c>
      <c r="W11" s="148">
        <f>[1]пост.ПС!U27</f>
        <v>739.2</v>
      </c>
      <c r="X11" s="148">
        <f>[1]пост.ПС!U28</f>
        <v>735.59999999999991</v>
      </c>
      <c r="Y11" s="148">
        <f>[1]пост.ПС!U29</f>
        <v>724.8</v>
      </c>
      <c r="Z11" s="148">
        <f>[1]пост.ПС!U30</f>
        <v>662.40000000000009</v>
      </c>
      <c r="AA11" s="148">
        <f>SUM(C11:Z11)</f>
        <v>27772.800000000003</v>
      </c>
      <c r="AB11" s="149">
        <f t="shared" ref="AB11:AB21" si="0">AA11/24</f>
        <v>1157.2</v>
      </c>
      <c r="AC11" s="150"/>
      <c r="AD11" s="151"/>
      <c r="AE11" s="67"/>
      <c r="AF11" s="58"/>
      <c r="AG11" s="54"/>
      <c r="AH11" s="54"/>
      <c r="AI11" s="107"/>
      <c r="AJ11" s="107"/>
      <c r="AK11" s="107"/>
      <c r="AL11" s="107"/>
    </row>
    <row r="12" spans="1:38" x14ac:dyDescent="0.25">
      <c r="A12" s="76" t="s">
        <v>48</v>
      </c>
      <c r="B12" s="59" t="s">
        <v>45</v>
      </c>
      <c r="C12" s="152">
        <f>C10-C13</f>
        <v>664.67000000000019</v>
      </c>
      <c r="D12" s="152">
        <f t="shared" ref="D12:Z12" si="1">D10-D13</f>
        <v>670.9000000000002</v>
      </c>
      <c r="E12" s="152">
        <f t="shared" si="1"/>
        <v>676.50999999999976</v>
      </c>
      <c r="F12" s="152">
        <f t="shared" si="1"/>
        <v>734.15</v>
      </c>
      <c r="G12" s="152">
        <f t="shared" si="1"/>
        <v>734.65000000000009</v>
      </c>
      <c r="H12" s="152">
        <f>H10-H13+1</f>
        <v>741.52999999999986</v>
      </c>
      <c r="I12" s="152">
        <f t="shared" si="1"/>
        <v>754.74</v>
      </c>
      <c r="J12" s="152">
        <f t="shared" si="1"/>
        <v>907.29</v>
      </c>
      <c r="K12" s="152">
        <f>K10-K13</f>
        <v>1033.19</v>
      </c>
      <c r="L12" s="152">
        <f t="shared" si="1"/>
        <v>990.60999999999967</v>
      </c>
      <c r="M12" s="152">
        <f t="shared" si="1"/>
        <v>1005.9499999999998</v>
      </c>
      <c r="N12" s="152">
        <f t="shared" si="1"/>
        <v>959.23999999999978</v>
      </c>
      <c r="O12" s="152">
        <f t="shared" si="1"/>
        <v>1062.5100000000007</v>
      </c>
      <c r="P12" s="152">
        <f t="shared" si="1"/>
        <v>963.74999999999955</v>
      </c>
      <c r="Q12" s="152">
        <f t="shared" si="1"/>
        <v>965.82999999999993</v>
      </c>
      <c r="R12" s="152">
        <f t="shared" si="1"/>
        <v>1029.75</v>
      </c>
      <c r="S12" s="152">
        <f t="shared" si="1"/>
        <v>1044.55</v>
      </c>
      <c r="T12" s="152">
        <f>T10-T13</f>
        <v>946.42000000000053</v>
      </c>
      <c r="U12" s="152">
        <f t="shared" si="1"/>
        <v>905.02000000000021</v>
      </c>
      <c r="V12" s="152">
        <f>V10-V13</f>
        <v>839.12999999999988</v>
      </c>
      <c r="W12" s="152">
        <f>W10-W13</f>
        <v>805.43</v>
      </c>
      <c r="X12" s="152">
        <f t="shared" si="1"/>
        <v>808.43</v>
      </c>
      <c r="Y12" s="152">
        <f t="shared" si="1"/>
        <v>761.05000000000018</v>
      </c>
      <c r="Z12" s="152">
        <f t="shared" si="1"/>
        <v>770.24000000000012</v>
      </c>
      <c r="AA12" s="148">
        <f>SUM(C12:Z12)</f>
        <v>20775.54</v>
      </c>
      <c r="AB12" s="149">
        <f t="shared" si="0"/>
        <v>865.64750000000004</v>
      </c>
      <c r="AC12" s="150"/>
      <c r="AD12" s="153">
        <f>MAX(C12:Z12)</f>
        <v>1062.5100000000007</v>
      </c>
      <c r="AE12" s="67"/>
      <c r="AF12" s="58"/>
      <c r="AG12" s="54"/>
      <c r="AH12" s="54"/>
      <c r="AI12" s="107"/>
      <c r="AJ12" s="107"/>
      <c r="AK12" s="107"/>
      <c r="AL12" s="107"/>
    </row>
    <row r="13" spans="1:38" x14ac:dyDescent="0.25">
      <c r="A13" s="76" t="s">
        <v>49</v>
      </c>
      <c r="B13" s="59" t="s">
        <v>45</v>
      </c>
      <c r="C13" s="148">
        <f>[1]Север!AM7</f>
        <v>888.13</v>
      </c>
      <c r="D13" s="148">
        <f>[1]Север!AM8</f>
        <v>890.29999999999984</v>
      </c>
      <c r="E13" s="148">
        <f>[1]Север!AM9</f>
        <v>939.8900000000001</v>
      </c>
      <c r="F13" s="148">
        <f>[1]Север!$AM10</f>
        <v>959.04999999999984</v>
      </c>
      <c r="G13" s="148">
        <f>[1]Север!$AM11</f>
        <v>942.94999999999982</v>
      </c>
      <c r="H13" s="148">
        <f>[1]Север!$AM12</f>
        <v>970.67</v>
      </c>
      <c r="I13" s="148">
        <f>[1]Север!$AM13</f>
        <v>1086.06</v>
      </c>
      <c r="J13" s="148">
        <f>[1]Север!$AM14</f>
        <v>1741.1100000000001</v>
      </c>
      <c r="K13" s="148">
        <f>[1]Север!$AM15</f>
        <v>2064.0099999999998</v>
      </c>
      <c r="L13" s="148">
        <f>[1]Север!$AM16</f>
        <v>2251.79</v>
      </c>
      <c r="M13" s="148">
        <f>[1]Север!$AM17</f>
        <v>2272.4499999999998</v>
      </c>
      <c r="N13" s="148">
        <f>[1]Север!$AM18</f>
        <v>2208.7600000000002</v>
      </c>
      <c r="O13" s="148">
        <f>[1]Север!$AM19</f>
        <v>2209.8899999999994</v>
      </c>
      <c r="P13" s="148">
        <f>[1]Север!$AM20</f>
        <v>2164.6500000000005</v>
      </c>
      <c r="Q13" s="148">
        <f>[1]Север!$AM21</f>
        <v>1897.37</v>
      </c>
      <c r="R13" s="148">
        <f>[1]Север!$AM22</f>
        <v>1623.4499999999998</v>
      </c>
      <c r="S13" s="148">
        <f>[1]Север!$AM23</f>
        <v>1542.6499999999999</v>
      </c>
      <c r="T13" s="148">
        <f>[1]Север!$AM24</f>
        <v>1319.1799999999998</v>
      </c>
      <c r="U13" s="148">
        <f>[1]Север!$AM25</f>
        <v>1133.78</v>
      </c>
      <c r="V13" s="148">
        <f>[1]Север!$AM26</f>
        <v>948.87000000000012</v>
      </c>
      <c r="W13" s="148">
        <f>[1]Север!$AM27</f>
        <v>864.97000000000014</v>
      </c>
      <c r="X13" s="148">
        <f>[1]Север!$AM28</f>
        <v>860.76999999999987</v>
      </c>
      <c r="Y13" s="148">
        <f>[1]Север!$AM29</f>
        <v>846.94999999999982</v>
      </c>
      <c r="Z13" s="148">
        <f>[1]Север!$AM30</f>
        <v>798.16</v>
      </c>
      <c r="AA13" s="148">
        <f>SUM(C13:Z13)</f>
        <v>33425.86</v>
      </c>
      <c r="AB13" s="154">
        <f>AA13/24</f>
        <v>1392.7441666666666</v>
      </c>
      <c r="AC13" s="150"/>
      <c r="AD13" s="153">
        <f>MAX(C13:Z13)</f>
        <v>2272.4499999999998</v>
      </c>
      <c r="AE13" s="67"/>
      <c r="AF13" s="58"/>
      <c r="AG13" s="54"/>
      <c r="AH13" s="54"/>
      <c r="AI13" s="107"/>
      <c r="AJ13" s="107"/>
      <c r="AK13" s="107"/>
      <c r="AL13" s="107"/>
    </row>
    <row r="14" spans="1:38" x14ac:dyDescent="0.25">
      <c r="A14" s="76" t="s">
        <v>50</v>
      </c>
      <c r="B14" s="59" t="s">
        <v>45</v>
      </c>
      <c r="C14" s="148">
        <f>C10</f>
        <v>1552.8000000000002</v>
      </c>
      <c r="D14" s="148">
        <f t="shared" ref="D14:Y14" si="2">D10</f>
        <v>1561.2</v>
      </c>
      <c r="E14" s="148">
        <f t="shared" si="2"/>
        <v>1616.3999999999999</v>
      </c>
      <c r="F14" s="148">
        <f t="shared" si="2"/>
        <v>1693.1999999999998</v>
      </c>
      <c r="G14" s="155">
        <f t="shared" si="2"/>
        <v>1677.6</v>
      </c>
      <c r="H14" s="148">
        <f t="shared" si="2"/>
        <v>1711.1999999999998</v>
      </c>
      <c r="I14" s="148">
        <f t="shared" si="2"/>
        <v>1840.8</v>
      </c>
      <c r="J14" s="148">
        <f t="shared" si="2"/>
        <v>2648.4</v>
      </c>
      <c r="K14" s="148">
        <f t="shared" si="2"/>
        <v>3097.2</v>
      </c>
      <c r="L14" s="148">
        <f t="shared" si="2"/>
        <v>3242.3999999999996</v>
      </c>
      <c r="M14" s="148">
        <f t="shared" si="2"/>
        <v>3278.3999999999996</v>
      </c>
      <c r="N14" s="148">
        <f t="shared" si="2"/>
        <v>3168</v>
      </c>
      <c r="O14" s="148">
        <f t="shared" si="2"/>
        <v>3272.4</v>
      </c>
      <c r="P14" s="148">
        <f t="shared" si="2"/>
        <v>3128.4</v>
      </c>
      <c r="Q14" s="148">
        <f t="shared" si="2"/>
        <v>2863.2</v>
      </c>
      <c r="R14" s="148">
        <f t="shared" si="2"/>
        <v>2653.2</v>
      </c>
      <c r="S14" s="148">
        <f t="shared" si="2"/>
        <v>2587.1999999999998</v>
      </c>
      <c r="T14" s="148">
        <f t="shared" si="2"/>
        <v>2265.6000000000004</v>
      </c>
      <c r="U14" s="148">
        <f t="shared" si="2"/>
        <v>2038.8000000000002</v>
      </c>
      <c r="V14" s="148">
        <f t="shared" si="2"/>
        <v>1788</v>
      </c>
      <c r="W14" s="148">
        <f t="shared" si="2"/>
        <v>1670.4</v>
      </c>
      <c r="X14" s="148">
        <f t="shared" si="2"/>
        <v>1669.1999999999998</v>
      </c>
      <c r="Y14" s="148">
        <f t="shared" si="2"/>
        <v>1608</v>
      </c>
      <c r="Z14" s="152">
        <f>Z10</f>
        <v>1568.4</v>
      </c>
      <c r="AA14" s="148">
        <f>SUM(C14:Z14)</f>
        <v>54200.399999999994</v>
      </c>
      <c r="AB14" s="154">
        <f>AA14/24</f>
        <v>2258.35</v>
      </c>
      <c r="AC14" s="150"/>
      <c r="AD14" s="151"/>
      <c r="AE14" s="67"/>
      <c r="AF14" s="58"/>
      <c r="AG14" s="54"/>
      <c r="AH14" s="54"/>
      <c r="AI14" s="107"/>
      <c r="AJ14" s="107"/>
      <c r="AK14" s="107"/>
      <c r="AL14" s="107"/>
    </row>
    <row r="15" spans="1:38" x14ac:dyDescent="0.25">
      <c r="A15" s="76" t="s">
        <v>51</v>
      </c>
      <c r="B15" s="59" t="s">
        <v>52</v>
      </c>
      <c r="C15" s="156">
        <v>6.1</v>
      </c>
      <c r="D15" s="156">
        <v>6.1</v>
      </c>
      <c r="E15" s="156">
        <v>6.1</v>
      </c>
      <c r="F15" s="156">
        <v>6.1</v>
      </c>
      <c r="G15" s="156">
        <v>6.1</v>
      </c>
      <c r="H15" s="156">
        <v>6.1</v>
      </c>
      <c r="I15" s="156">
        <v>6.1</v>
      </c>
      <c r="J15" s="156">
        <v>6.1</v>
      </c>
      <c r="K15" s="156">
        <v>6</v>
      </c>
      <c r="L15" s="156">
        <v>6</v>
      </c>
      <c r="M15" s="156">
        <v>6</v>
      </c>
      <c r="N15" s="156">
        <v>6</v>
      </c>
      <c r="O15" s="156">
        <v>6</v>
      </c>
      <c r="P15" s="156">
        <v>6</v>
      </c>
      <c r="Q15" s="156">
        <v>5.9</v>
      </c>
      <c r="R15" s="156">
        <v>5.9</v>
      </c>
      <c r="S15" s="156">
        <v>5.9</v>
      </c>
      <c r="T15" s="156">
        <v>5.9</v>
      </c>
      <c r="U15" s="156">
        <v>6</v>
      </c>
      <c r="V15" s="156">
        <v>6</v>
      </c>
      <c r="W15" s="156">
        <v>6</v>
      </c>
      <c r="X15" s="156">
        <v>6</v>
      </c>
      <c r="Y15" s="156">
        <v>6</v>
      </c>
      <c r="Z15" s="156">
        <v>6</v>
      </c>
      <c r="AA15" s="157"/>
      <c r="AB15" s="157"/>
      <c r="AC15" s="150"/>
      <c r="AD15" s="151"/>
      <c r="AE15" s="67"/>
      <c r="AF15" s="58"/>
      <c r="AG15" s="54"/>
      <c r="AH15" s="54"/>
      <c r="AI15" s="107"/>
      <c r="AJ15" s="107"/>
      <c r="AK15" s="107"/>
      <c r="AL15" s="107"/>
    </row>
    <row r="16" spans="1:38" x14ac:dyDescent="0.25">
      <c r="A16" s="76"/>
      <c r="B16" s="59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8"/>
      <c r="AC16" s="150"/>
      <c r="AD16" s="151"/>
      <c r="AE16" s="67"/>
      <c r="AF16" s="58"/>
      <c r="AG16" s="54"/>
      <c r="AH16" s="54"/>
      <c r="AI16" s="107"/>
      <c r="AJ16" s="107"/>
      <c r="AK16" s="107"/>
      <c r="AL16" s="107"/>
    </row>
    <row r="17" spans="1:38" x14ac:dyDescent="0.25">
      <c r="A17" s="183" t="s">
        <v>53</v>
      </c>
      <c r="B17" s="59" t="s">
        <v>45</v>
      </c>
      <c r="C17" s="142">
        <f>[1]пост.ПС!M7</f>
        <v>2472.4799999999996</v>
      </c>
      <c r="D17" s="142">
        <f>[1]пост.ПС!M8</f>
        <v>2389.92</v>
      </c>
      <c r="E17" s="142">
        <f>[1]пост.ПС!M9</f>
        <v>1963.6799999999998</v>
      </c>
      <c r="F17" s="142">
        <f>[1]пост.ПС!M10</f>
        <v>1892.4</v>
      </c>
      <c r="G17" s="142">
        <f>[1]пост.ПС!M11</f>
        <v>1805.76</v>
      </c>
      <c r="H17" s="142">
        <f>[1]пост.ПС!M12</f>
        <v>2116.3200000000002</v>
      </c>
      <c r="I17" s="142">
        <f>[1]пост.ПС!M13</f>
        <v>2604.7199999999998</v>
      </c>
      <c r="J17" s="142">
        <f>[1]пост.ПС!M14</f>
        <v>3305.5200000000004</v>
      </c>
      <c r="K17" s="142">
        <f>[1]пост.ПС!M15</f>
        <v>3619.4400000000005</v>
      </c>
      <c r="L17" s="142">
        <f>[1]пост.ПС!M16</f>
        <v>3460.32</v>
      </c>
      <c r="M17" s="142">
        <f>[1]пост.ПС!M17</f>
        <v>3429.6</v>
      </c>
      <c r="N17" s="142">
        <f>[1]пост.ПС!M18</f>
        <v>3060.96</v>
      </c>
      <c r="O17" s="142">
        <f>[1]пост.ПС!M19</f>
        <v>2825.76</v>
      </c>
      <c r="P17" s="142">
        <f>[1]пост.ПС!M20</f>
        <v>2979.84</v>
      </c>
      <c r="Q17" s="142">
        <f>[1]пост.ПС!M21</f>
        <v>2952.24</v>
      </c>
      <c r="R17" s="142">
        <f>[1]пост.ПС!M22</f>
        <v>2822.88</v>
      </c>
      <c r="S17" s="142">
        <f>[1]пост.ПС!M23</f>
        <v>2914.56</v>
      </c>
      <c r="T17" s="142">
        <f>[1]пост.ПС!M24</f>
        <v>2975.2799999999997</v>
      </c>
      <c r="U17" s="142">
        <f>[1]пост.ПС!M25</f>
        <v>3086.88</v>
      </c>
      <c r="V17" s="142">
        <f>[1]пост.ПС!M26</f>
        <v>3047.04</v>
      </c>
      <c r="W17" s="142">
        <f>[1]пост.ПС!M27</f>
        <v>2970.7200000000003</v>
      </c>
      <c r="X17" s="142">
        <f>[1]пост.ПС!M28</f>
        <v>2816.88</v>
      </c>
      <c r="Y17" s="142">
        <f>[1]пост.ПС!M29</f>
        <v>2788.3199999999997</v>
      </c>
      <c r="Z17" s="142">
        <f>[1]пост.ПС!M30</f>
        <v>2692.8</v>
      </c>
      <c r="AA17" s="148">
        <f>SUM(C17:Z17)</f>
        <v>66994.319999999992</v>
      </c>
      <c r="AB17" s="149">
        <f>AA17/24-0.2</f>
        <v>2791.23</v>
      </c>
      <c r="AC17" s="146">
        <f>MAX(C17:Z17)</f>
        <v>3619.4400000000005</v>
      </c>
      <c r="AD17" s="153">
        <f>MAX(C17:Z17)</f>
        <v>3619.4400000000005</v>
      </c>
      <c r="AE17" s="85">
        <v>0.69912833017906539</v>
      </c>
      <c r="AF17" s="63">
        <v>0.69912833017906539</v>
      </c>
      <c r="AG17" s="54"/>
      <c r="AH17" s="54"/>
      <c r="AI17" s="107" t="s">
        <v>54</v>
      </c>
      <c r="AJ17" s="107"/>
      <c r="AK17" s="107"/>
      <c r="AL17" s="107"/>
    </row>
    <row r="18" spans="1:38" x14ac:dyDescent="0.25">
      <c r="A18" s="182"/>
      <c r="B18" s="59" t="s">
        <v>47</v>
      </c>
      <c r="C18" s="142">
        <f>[1]пост.ПС!AA7</f>
        <v>1643.04</v>
      </c>
      <c r="D18" s="142">
        <f>[1]пост.ПС!AA8</f>
        <v>1644.2400000000002</v>
      </c>
      <c r="E18" s="142">
        <f>[1]пост.ПС!AA9</f>
        <v>1308.24</v>
      </c>
      <c r="F18" s="142">
        <f>[1]пост.ПС!AA10</f>
        <v>1269.6000000000001</v>
      </c>
      <c r="G18" s="142">
        <f>[1]пост.ПС!AA11</f>
        <v>1248.24</v>
      </c>
      <c r="H18" s="142">
        <f>[1]пост.ПС!AA12</f>
        <v>1459.68</v>
      </c>
      <c r="I18" s="142">
        <f>[1]пост.ПС!AA13</f>
        <v>1674.24</v>
      </c>
      <c r="J18" s="142">
        <f>[1]пост.ПС!AA14</f>
        <v>1872.72</v>
      </c>
      <c r="K18" s="142">
        <f>[1]пост.ПС!AA15</f>
        <v>2129.52</v>
      </c>
      <c r="L18" s="142">
        <f>[1]пост.ПС!AA16</f>
        <v>2014.8</v>
      </c>
      <c r="M18" s="142">
        <f>[1]пост.ПС!AA17</f>
        <v>2017.1999999999998</v>
      </c>
      <c r="N18" s="142">
        <f>[1]пост.ПС!AA18</f>
        <v>1869.8400000000001</v>
      </c>
      <c r="O18" s="142">
        <f>[1]пост.ПС!AA19</f>
        <v>1765.1999999999998</v>
      </c>
      <c r="P18" s="142">
        <f>[1]пост.ПС!AA20</f>
        <v>1917.8400000000001</v>
      </c>
      <c r="Q18" s="142">
        <f>[1]пост.ПС!AA21</f>
        <v>1864.8</v>
      </c>
      <c r="R18" s="142">
        <f>[1]пост.ПС!AA22</f>
        <v>1776.24</v>
      </c>
      <c r="S18" s="142">
        <f>[1]пост.ПС!AA23</f>
        <v>1819.6799999999998</v>
      </c>
      <c r="T18" s="142">
        <f>[1]пост.ПС!AA24</f>
        <v>1931.52</v>
      </c>
      <c r="U18" s="142">
        <f>[1]пост.ПС!AA25</f>
        <v>1982.8799999999999</v>
      </c>
      <c r="V18" s="142">
        <f>[1]пост.ПС!AA26</f>
        <v>1959.8400000000001</v>
      </c>
      <c r="W18" s="142">
        <f>[1]пост.ПС!AA27</f>
        <v>1946.88</v>
      </c>
      <c r="X18" s="142">
        <f>[1]пост.ПС!AA28</f>
        <v>1881.8400000000001</v>
      </c>
      <c r="Y18" s="142">
        <f>[1]пост.ПС!AA29</f>
        <v>1855.2</v>
      </c>
      <c r="Z18" s="142">
        <f>[1]пост.ПС!AA30</f>
        <v>1797.12</v>
      </c>
      <c r="AA18" s="148">
        <f>SUM(C18:Z18)</f>
        <v>42650.400000000001</v>
      </c>
      <c r="AB18" s="149">
        <f t="shared" si="0"/>
        <v>1777.1000000000001</v>
      </c>
      <c r="AC18" s="150"/>
      <c r="AD18" s="151"/>
      <c r="AE18" s="67"/>
      <c r="AF18" s="58"/>
      <c r="AG18" s="54"/>
      <c r="AH18" s="54"/>
      <c r="AI18" s="107"/>
      <c r="AJ18" s="107"/>
      <c r="AK18" s="107"/>
      <c r="AL18" s="107"/>
    </row>
    <row r="19" spans="1:38" x14ac:dyDescent="0.25">
      <c r="A19" s="76" t="s">
        <v>48</v>
      </c>
      <c r="B19" s="59" t="s">
        <v>45</v>
      </c>
      <c r="C19" s="148">
        <f>C17-C20</f>
        <v>1971.3299999999995</v>
      </c>
      <c r="D19" s="148">
        <f t="shared" ref="D19:Z19" si="3">D17-D20</f>
        <v>1882.14</v>
      </c>
      <c r="E19" s="148">
        <f t="shared" si="3"/>
        <v>1461.7799999999997</v>
      </c>
      <c r="F19" s="148">
        <f t="shared" si="3"/>
        <v>1376.27</v>
      </c>
      <c r="G19" s="148">
        <f>G17-G20</f>
        <v>1314.33</v>
      </c>
      <c r="H19" s="148">
        <f t="shared" si="3"/>
        <v>1611.5400000000002</v>
      </c>
      <c r="I19" s="148">
        <f t="shared" si="3"/>
        <v>1881.8399999999997</v>
      </c>
      <c r="J19" s="148">
        <f t="shared" si="3"/>
        <v>2010.9300000000005</v>
      </c>
      <c r="K19" s="148">
        <f>K17-K20</f>
        <v>1934.1600000000005</v>
      </c>
      <c r="L19" s="148">
        <f t="shared" si="3"/>
        <v>1681.7700000000002</v>
      </c>
      <c r="M19" s="148">
        <f t="shared" si="3"/>
        <v>1658.25</v>
      </c>
      <c r="N19" s="148">
        <f t="shared" si="3"/>
        <v>1657.5000000000002</v>
      </c>
      <c r="O19" s="148">
        <f t="shared" si="3"/>
        <v>1476.0300000000002</v>
      </c>
      <c r="P19" s="148">
        <f t="shared" si="3"/>
        <v>1706.5500000000002</v>
      </c>
      <c r="Q19" s="148">
        <f t="shared" si="3"/>
        <v>1679.1899999999998</v>
      </c>
      <c r="R19" s="148">
        <f t="shared" si="3"/>
        <v>1707.3300000000004</v>
      </c>
      <c r="S19" s="148">
        <f t="shared" si="3"/>
        <v>1900.9199999999998</v>
      </c>
      <c r="T19" s="148">
        <f t="shared" si="3"/>
        <v>1929.4499999999998</v>
      </c>
      <c r="U19" s="148">
        <f t="shared" si="3"/>
        <v>2071.1999999999998</v>
      </c>
      <c r="V19" s="148">
        <f t="shared" si="3"/>
        <v>2040.7199999999998</v>
      </c>
      <c r="W19" s="148">
        <f>W17-W20</f>
        <v>1994.6100000000001</v>
      </c>
      <c r="X19" s="148">
        <f t="shared" si="3"/>
        <v>1887.2400000000002</v>
      </c>
      <c r="Y19" s="148">
        <f t="shared" si="3"/>
        <v>1898.9099999999996</v>
      </c>
      <c r="Z19" s="148">
        <f t="shared" si="3"/>
        <v>1918.7400000000002</v>
      </c>
      <c r="AA19" s="148">
        <f>SUM(C19:Z19)+0.2</f>
        <v>42652.929999999986</v>
      </c>
      <c r="AB19" s="149">
        <f t="shared" si="0"/>
        <v>1777.205416666666</v>
      </c>
      <c r="AC19" s="150"/>
      <c r="AD19" s="153">
        <f>MAX(C19:Z19)</f>
        <v>2071.1999999999998</v>
      </c>
      <c r="AE19" s="67"/>
      <c r="AF19" s="58"/>
      <c r="AG19" s="54"/>
      <c r="AH19" s="54"/>
      <c r="AI19" s="107"/>
      <c r="AJ19" s="107"/>
      <c r="AK19" s="107"/>
      <c r="AL19" s="107"/>
    </row>
    <row r="20" spans="1:38" x14ac:dyDescent="0.25">
      <c r="A20" s="76" t="s">
        <v>49</v>
      </c>
      <c r="B20" s="59" t="s">
        <v>45</v>
      </c>
      <c r="C20" s="148">
        <f>[1]ЮГ!$AQ7</f>
        <v>501.15</v>
      </c>
      <c r="D20" s="148">
        <f>[1]ЮГ!$AQ8</f>
        <v>507.78</v>
      </c>
      <c r="E20" s="148">
        <f>[1]ЮГ!$AQ9</f>
        <v>501.9</v>
      </c>
      <c r="F20" s="148">
        <f>[1]ЮГ!$AQ10</f>
        <v>516.13</v>
      </c>
      <c r="G20" s="148">
        <f>[1]ЮГ!$AQ11</f>
        <v>491.42999999999995</v>
      </c>
      <c r="H20" s="148">
        <f>[1]ЮГ!$AQ12</f>
        <v>504.78</v>
      </c>
      <c r="I20" s="148">
        <f>[1]ЮГ!$AQ13</f>
        <v>722.88000000000011</v>
      </c>
      <c r="J20" s="148">
        <f>[1]ЮГ!$AQ14</f>
        <v>1294.5899999999999</v>
      </c>
      <c r="K20" s="148">
        <f>[1]ЮГ!$AQ15</f>
        <v>1685.28</v>
      </c>
      <c r="L20" s="148">
        <f>[1]ЮГ!$AQ16</f>
        <v>1778.55</v>
      </c>
      <c r="M20" s="148">
        <f>[1]ЮГ!$AQ17</f>
        <v>1771.35</v>
      </c>
      <c r="N20" s="148">
        <f>[1]ЮГ!$AQ18</f>
        <v>1403.4599999999998</v>
      </c>
      <c r="O20" s="148">
        <f>[1]ЮГ!$AQ19</f>
        <v>1349.73</v>
      </c>
      <c r="P20" s="148">
        <f>[1]ЮГ!$AQ20</f>
        <v>1273.29</v>
      </c>
      <c r="Q20" s="148">
        <f>[1]ЮГ!$AQ21</f>
        <v>1273.05</v>
      </c>
      <c r="R20" s="148">
        <f>[1]ЮГ!$AQ22</f>
        <v>1115.5499999999997</v>
      </c>
      <c r="S20" s="148">
        <f>[1]ЮГ!$AQ23</f>
        <v>1013.6400000000001</v>
      </c>
      <c r="T20" s="148">
        <f>[1]ЮГ!$AQ24</f>
        <v>1045.83</v>
      </c>
      <c r="U20" s="148">
        <f>[1]ЮГ!$AQ25</f>
        <v>1015.6800000000001</v>
      </c>
      <c r="V20" s="148">
        <f>[1]ЮГ!$AQ26</f>
        <v>1006.32</v>
      </c>
      <c r="W20" s="148">
        <f>[1]ЮГ!$AQ27</f>
        <v>976.11</v>
      </c>
      <c r="X20" s="148">
        <f>[1]ЮГ!$AQ28</f>
        <v>929.64</v>
      </c>
      <c r="Y20" s="148">
        <f>[1]ЮГ!$AQ29</f>
        <v>889.41000000000008</v>
      </c>
      <c r="Z20" s="148">
        <f>[1]ЮГ!$AQ30</f>
        <v>774.06</v>
      </c>
      <c r="AA20" s="148">
        <f>SUM(C20:Z20)</f>
        <v>24341.589999999997</v>
      </c>
      <c r="AB20" s="149">
        <f t="shared" si="0"/>
        <v>1014.2329166666665</v>
      </c>
      <c r="AC20" s="150"/>
      <c r="AD20" s="153">
        <f>MAX(C20:Z20)</f>
        <v>1778.55</v>
      </c>
      <c r="AE20" s="67"/>
      <c r="AF20" s="58"/>
      <c r="AG20" s="54"/>
      <c r="AH20" s="54"/>
      <c r="AI20" s="107"/>
      <c r="AJ20" s="107"/>
      <c r="AK20" s="107"/>
      <c r="AL20" s="107"/>
    </row>
    <row r="21" spans="1:38" x14ac:dyDescent="0.25">
      <c r="A21" s="76" t="s">
        <v>50</v>
      </c>
      <c r="B21" s="59" t="s">
        <v>45</v>
      </c>
      <c r="C21" s="148">
        <f>C17</f>
        <v>2472.4799999999996</v>
      </c>
      <c r="D21" s="148">
        <f t="shared" ref="D21:Z21" si="4">D17</f>
        <v>2389.92</v>
      </c>
      <c r="E21" s="148">
        <f t="shared" si="4"/>
        <v>1963.6799999999998</v>
      </c>
      <c r="F21" s="148">
        <f t="shared" si="4"/>
        <v>1892.4</v>
      </c>
      <c r="G21" s="155">
        <f t="shared" si="4"/>
        <v>1805.76</v>
      </c>
      <c r="H21" s="148">
        <f t="shared" si="4"/>
        <v>2116.3200000000002</v>
      </c>
      <c r="I21" s="148">
        <f t="shared" si="4"/>
        <v>2604.7199999999998</v>
      </c>
      <c r="J21" s="148">
        <f t="shared" si="4"/>
        <v>3305.5200000000004</v>
      </c>
      <c r="K21" s="159">
        <f t="shared" si="4"/>
        <v>3619.4400000000005</v>
      </c>
      <c r="L21" s="159">
        <f t="shared" si="4"/>
        <v>3460.32</v>
      </c>
      <c r="M21" s="159">
        <f t="shared" si="4"/>
        <v>3429.6</v>
      </c>
      <c r="N21" s="148">
        <f t="shared" si="4"/>
        <v>3060.96</v>
      </c>
      <c r="O21" s="148">
        <f t="shared" si="4"/>
        <v>2825.76</v>
      </c>
      <c r="P21" s="148">
        <f t="shared" si="4"/>
        <v>2979.84</v>
      </c>
      <c r="Q21" s="148">
        <f t="shared" si="4"/>
        <v>2952.24</v>
      </c>
      <c r="R21" s="148">
        <f t="shared" si="4"/>
        <v>2822.88</v>
      </c>
      <c r="S21" s="148">
        <f t="shared" si="4"/>
        <v>2914.56</v>
      </c>
      <c r="T21" s="148">
        <f t="shared" si="4"/>
        <v>2975.2799999999997</v>
      </c>
      <c r="U21" s="148">
        <f t="shared" si="4"/>
        <v>3086.88</v>
      </c>
      <c r="V21" s="148">
        <f t="shared" si="4"/>
        <v>3047.04</v>
      </c>
      <c r="W21" s="148">
        <f t="shared" si="4"/>
        <v>2970.7200000000003</v>
      </c>
      <c r="X21" s="148">
        <f t="shared" si="4"/>
        <v>2816.88</v>
      </c>
      <c r="Y21" s="148">
        <f t="shared" si="4"/>
        <v>2788.3199999999997</v>
      </c>
      <c r="Z21" s="148">
        <f t="shared" si="4"/>
        <v>2692.8</v>
      </c>
      <c r="AA21" s="148">
        <f>SUM(C21:Z21)</f>
        <v>66994.319999999992</v>
      </c>
      <c r="AB21" s="149">
        <f t="shared" si="0"/>
        <v>2791.43</v>
      </c>
      <c r="AC21" s="150"/>
      <c r="AD21" s="151"/>
      <c r="AE21" s="67"/>
      <c r="AF21" s="58"/>
      <c r="AG21" s="54"/>
      <c r="AH21" s="54"/>
      <c r="AI21" s="107"/>
      <c r="AJ21" s="107"/>
      <c r="AK21" s="107"/>
      <c r="AL21" s="107"/>
    </row>
    <row r="22" spans="1:38" x14ac:dyDescent="0.25">
      <c r="A22" s="76" t="s">
        <v>51</v>
      </c>
      <c r="B22" s="59" t="s">
        <v>52</v>
      </c>
      <c r="C22" s="156">
        <v>6</v>
      </c>
      <c r="D22" s="156">
        <v>6</v>
      </c>
      <c r="E22" s="156">
        <v>6</v>
      </c>
      <c r="F22" s="156">
        <v>6</v>
      </c>
      <c r="G22" s="156">
        <v>6</v>
      </c>
      <c r="H22" s="156">
        <v>6</v>
      </c>
      <c r="I22" s="156">
        <v>6</v>
      </c>
      <c r="J22" s="156">
        <v>6</v>
      </c>
      <c r="K22" s="156">
        <v>6.1</v>
      </c>
      <c r="L22" s="156">
        <v>6.1</v>
      </c>
      <c r="M22" s="156">
        <v>6.1</v>
      </c>
      <c r="N22" s="156">
        <v>6</v>
      </c>
      <c r="O22" s="156">
        <v>6</v>
      </c>
      <c r="P22" s="156">
        <v>6</v>
      </c>
      <c r="Q22" s="156">
        <v>6</v>
      </c>
      <c r="R22" s="156">
        <v>6</v>
      </c>
      <c r="S22" s="156">
        <v>6.1</v>
      </c>
      <c r="T22" s="156">
        <v>6.1</v>
      </c>
      <c r="U22" s="156">
        <v>6.1</v>
      </c>
      <c r="V22" s="156">
        <v>6.1</v>
      </c>
      <c r="W22" s="156">
        <v>6</v>
      </c>
      <c r="X22" s="156">
        <v>6</v>
      </c>
      <c r="Y22" s="156">
        <v>6.1</v>
      </c>
      <c r="Z22" s="156">
        <v>6.1</v>
      </c>
      <c r="AA22" s="159"/>
      <c r="AB22" s="160"/>
      <c r="AC22" s="150"/>
      <c r="AD22" s="151"/>
      <c r="AE22" s="67"/>
      <c r="AF22" s="58"/>
      <c r="AG22" s="54"/>
      <c r="AH22" s="54"/>
      <c r="AI22" s="107"/>
      <c r="AJ22" s="107"/>
      <c r="AK22" s="107"/>
      <c r="AL22" s="107"/>
    </row>
    <row r="23" spans="1:38" x14ac:dyDescent="0.25">
      <c r="A23" s="76"/>
      <c r="B23" s="59"/>
      <c r="C23" s="155"/>
      <c r="D23" s="155"/>
      <c r="E23" s="155"/>
      <c r="F23" s="155"/>
      <c r="G23" s="155"/>
      <c r="H23" s="155"/>
      <c r="I23" s="155"/>
      <c r="J23" s="155"/>
      <c r="K23" s="156"/>
      <c r="L23" s="156"/>
      <c r="M23" s="156"/>
      <c r="N23" s="161"/>
      <c r="O23" s="161"/>
      <c r="P23" s="161"/>
      <c r="Q23" s="161"/>
      <c r="R23" s="161"/>
      <c r="S23" s="161"/>
      <c r="T23" s="161"/>
      <c r="U23" s="161"/>
      <c r="V23" s="161"/>
      <c r="W23" s="161"/>
      <c r="X23" s="161"/>
      <c r="Y23" s="161"/>
      <c r="Z23" s="161"/>
      <c r="AA23" s="155"/>
      <c r="AB23" s="158"/>
      <c r="AC23" s="150"/>
      <c r="AD23" s="151"/>
      <c r="AE23" s="67"/>
      <c r="AF23" s="58"/>
      <c r="AG23" s="54"/>
      <c r="AH23" s="54"/>
      <c r="AI23" s="107"/>
      <c r="AJ23" s="107"/>
      <c r="AK23" s="107"/>
      <c r="AL23" s="107"/>
    </row>
    <row r="24" spans="1:38" x14ac:dyDescent="0.25">
      <c r="A24" s="184" t="s">
        <v>55</v>
      </c>
      <c r="B24" s="59" t="s">
        <v>45</v>
      </c>
      <c r="C24" s="142">
        <f>[1]пост.ПС!N7</f>
        <v>182.88</v>
      </c>
      <c r="D24" s="142">
        <f>[1]пост.ПС!N8</f>
        <v>182.88</v>
      </c>
      <c r="E24" s="142">
        <f>[1]пост.ПС!N9</f>
        <v>190.56</v>
      </c>
      <c r="F24" s="142">
        <f>[1]пост.ПС!N10</f>
        <v>201.84</v>
      </c>
      <c r="G24" s="142">
        <f>[1]пост.ПС!N11</f>
        <v>199.2</v>
      </c>
      <c r="H24" s="142">
        <f>[1]пост.ПС!N12</f>
        <v>205.44</v>
      </c>
      <c r="I24" s="142">
        <f>[1]пост.ПС!N13</f>
        <v>207.84</v>
      </c>
      <c r="J24" s="142">
        <f>[1]пост.ПС!N14</f>
        <v>212.88</v>
      </c>
      <c r="K24" s="142">
        <f>[1]пост.ПС!N15</f>
        <v>232.8</v>
      </c>
      <c r="L24" s="142">
        <f>[1]пост.ПС!N16</f>
        <v>247.44</v>
      </c>
      <c r="M24" s="142">
        <f>[1]пост.ПС!N17</f>
        <v>220.32</v>
      </c>
      <c r="N24" s="142">
        <f>[1]пост.ПС!N18</f>
        <v>204.24</v>
      </c>
      <c r="O24" s="142">
        <f>[1]пост.ПС!N19</f>
        <v>216.72</v>
      </c>
      <c r="P24" s="142">
        <f>[1]пост.ПС!N20</f>
        <v>223.92</v>
      </c>
      <c r="Q24" s="142">
        <f>[1]пост.ПС!N21</f>
        <v>210.48</v>
      </c>
      <c r="R24" s="142">
        <f>[1]пост.ПС!N22</f>
        <v>211.2</v>
      </c>
      <c r="S24" s="142">
        <f>[1]пост.ПС!N23</f>
        <v>207.12</v>
      </c>
      <c r="T24" s="142">
        <f>[1]пост.ПС!N24</f>
        <v>210</v>
      </c>
      <c r="U24" s="142">
        <f>[1]пост.ПС!N25</f>
        <v>204.72</v>
      </c>
      <c r="V24" s="142">
        <f>[1]пост.ПС!N26</f>
        <v>209.28</v>
      </c>
      <c r="W24" s="142">
        <f>[1]пост.ПС!N27</f>
        <v>199.2</v>
      </c>
      <c r="X24" s="142">
        <f>[1]пост.ПС!N28</f>
        <v>151.91999999999999</v>
      </c>
      <c r="Y24" s="142">
        <f>[1]пост.ПС!N29</f>
        <v>150.96</v>
      </c>
      <c r="Z24" s="142">
        <f>[1]пост.ПС!N30</f>
        <v>151.91999999999999</v>
      </c>
      <c r="AA24" s="148">
        <f>SUM(C24:Z24)</f>
        <v>4835.7599999999993</v>
      </c>
      <c r="AB24" s="149">
        <f>AA24/24</f>
        <v>201.48999999999998</v>
      </c>
      <c r="AC24" s="146">
        <f>MAX(C24:Z24)</f>
        <v>247.44</v>
      </c>
      <c r="AD24" s="153">
        <f>MAX(C24:Z24)</f>
        <v>247.44</v>
      </c>
      <c r="AE24" s="85">
        <v>0.83601655933762675</v>
      </c>
      <c r="AF24" s="63">
        <v>0.83601655933762675</v>
      </c>
      <c r="AG24" s="54"/>
      <c r="AH24" s="54"/>
      <c r="AI24" s="107" t="s">
        <v>56</v>
      </c>
      <c r="AJ24" s="107"/>
      <c r="AK24" s="107"/>
      <c r="AL24" s="107"/>
    </row>
    <row r="25" spans="1:38" x14ac:dyDescent="0.25">
      <c r="A25" s="185"/>
      <c r="B25" s="59" t="s">
        <v>47</v>
      </c>
      <c r="C25" s="142">
        <f>[1]пост.ПС!P7</f>
        <v>120.24</v>
      </c>
      <c r="D25" s="142">
        <f>[1]пост.ПС!P8</f>
        <v>119.52</v>
      </c>
      <c r="E25" s="142">
        <f>[1]пост.ПС!P9</f>
        <v>109.92</v>
      </c>
      <c r="F25" s="142">
        <f>[1]пост.ПС!P10</f>
        <v>113.76</v>
      </c>
      <c r="G25" s="142">
        <f>[1]пост.ПС!P11</f>
        <v>108.72</v>
      </c>
      <c r="H25" s="142">
        <f>[1]пост.ПС!P12</f>
        <v>108.24</v>
      </c>
      <c r="I25" s="142">
        <f>[1]пост.ПС!P13</f>
        <v>106.56</v>
      </c>
      <c r="J25" s="142">
        <f>[1]пост.ПС!P14</f>
        <v>108.48</v>
      </c>
      <c r="K25" s="142">
        <f>[1]пост.ПС!P15</f>
        <v>101.52</v>
      </c>
      <c r="L25" s="142">
        <f>[1]пост.ПС!P16</f>
        <v>115.68</v>
      </c>
      <c r="M25" s="142">
        <f>[1]пост.ПС!P17</f>
        <v>110.64</v>
      </c>
      <c r="N25" s="142">
        <f>[1]пост.ПС!P18</f>
        <v>87.12</v>
      </c>
      <c r="O25" s="142">
        <f>[1]пост.ПС!P19</f>
        <v>103.2</v>
      </c>
      <c r="P25" s="142">
        <f>[1]пост.ПС!P20</f>
        <v>114.24</v>
      </c>
      <c r="Q25" s="142">
        <f>[1]пост.ПС!P21</f>
        <v>107.52</v>
      </c>
      <c r="R25" s="142">
        <f>[1]пост.ПС!P22</f>
        <v>105.12</v>
      </c>
      <c r="S25" s="142">
        <f>[1]пост.ПС!P23</f>
        <v>112.32</v>
      </c>
      <c r="T25" s="142">
        <f>[1]пост.ПС!P24</f>
        <v>118.8</v>
      </c>
      <c r="U25" s="142">
        <f>[1]пост.ПС!P25</f>
        <v>112.8</v>
      </c>
      <c r="V25" s="142">
        <f>[1]пост.ПС!P26</f>
        <v>119.28</v>
      </c>
      <c r="W25" s="142">
        <f>[1]пост.ПС!P27</f>
        <v>110.16</v>
      </c>
      <c r="X25" s="142">
        <f>[1]пост.ПС!P28</f>
        <v>83.28</v>
      </c>
      <c r="Y25" s="142">
        <f>[1]пост.ПС!P29</f>
        <v>82.32</v>
      </c>
      <c r="Z25" s="142">
        <f>[1]пост.ПС!P30</f>
        <v>88.32</v>
      </c>
      <c r="AA25" s="148">
        <f>SUM(C25:Z25)</f>
        <v>2567.7600000000007</v>
      </c>
      <c r="AB25" s="149">
        <f>AA25/24</f>
        <v>106.99000000000002</v>
      </c>
      <c r="AC25" s="150"/>
      <c r="AD25" s="151"/>
      <c r="AE25" s="67"/>
      <c r="AF25" s="58"/>
      <c r="AG25" s="54"/>
      <c r="AH25" s="54"/>
      <c r="AI25" s="50"/>
      <c r="AJ25" s="50"/>
      <c r="AK25" s="50"/>
      <c r="AL25" s="50"/>
    </row>
    <row r="26" spans="1:38" x14ac:dyDescent="0.25">
      <c r="A26" s="76" t="s">
        <v>48</v>
      </c>
      <c r="B26" s="59" t="s">
        <v>45</v>
      </c>
      <c r="C26" s="148">
        <f>C24-C27</f>
        <v>22.550000000000011</v>
      </c>
      <c r="D26" s="148">
        <f t="shared" ref="D26:I26" si="5">D24-D27</f>
        <v>24.050000000000011</v>
      </c>
      <c r="E26" s="148">
        <f>E24-E27</f>
        <v>22.25</v>
      </c>
      <c r="F26" s="148">
        <f>F24-F27</f>
        <v>22.670000000000016</v>
      </c>
      <c r="G26" s="148">
        <f t="shared" si="5"/>
        <v>22.370000000000005</v>
      </c>
      <c r="H26" s="148">
        <f t="shared" si="5"/>
        <v>22.370000000000005</v>
      </c>
      <c r="I26" s="148">
        <f t="shared" si="5"/>
        <v>22.72999999999999</v>
      </c>
      <c r="J26" s="148">
        <f>J24-J27</f>
        <v>24.829999999999984</v>
      </c>
      <c r="K26" s="148">
        <f t="shared" ref="K26:Z26" si="6">K24-K27</f>
        <v>44.330000000000013</v>
      </c>
      <c r="L26" s="148">
        <f t="shared" si="6"/>
        <v>49.97</v>
      </c>
      <c r="M26" s="148">
        <f>M24-M27</f>
        <v>37.31</v>
      </c>
      <c r="N26" s="148">
        <f t="shared" si="6"/>
        <v>36.190000000000026</v>
      </c>
      <c r="O26" s="148">
        <f t="shared" si="6"/>
        <v>27.360000000000014</v>
      </c>
      <c r="P26" s="148">
        <f>P24-P27</f>
        <v>36.150000000000006</v>
      </c>
      <c r="Q26" s="148">
        <f>Q24-Q27</f>
        <v>30.999999999999972</v>
      </c>
      <c r="R26" s="148">
        <f t="shared" si="6"/>
        <v>29.509999999999991</v>
      </c>
      <c r="S26" s="148">
        <f t="shared" si="6"/>
        <v>17.169999999999987</v>
      </c>
      <c r="T26" s="148">
        <f t="shared" si="6"/>
        <v>15.889999999999986</v>
      </c>
      <c r="U26" s="148">
        <f>U24-U27</f>
        <v>15.659999999999997</v>
      </c>
      <c r="V26" s="148">
        <f t="shared" si="6"/>
        <v>15.609999999999985</v>
      </c>
      <c r="W26" s="148">
        <f t="shared" si="6"/>
        <v>15.20999999999998</v>
      </c>
      <c r="X26" s="148">
        <f>X24-X27</f>
        <v>14.579999999999984</v>
      </c>
      <c r="Y26" s="148">
        <f t="shared" si="6"/>
        <v>14.580000000000013</v>
      </c>
      <c r="Z26" s="148">
        <f t="shared" si="6"/>
        <v>15.109999999999985</v>
      </c>
      <c r="AA26" s="148">
        <f>SUM(C26:Z26)</f>
        <v>599.44999999999982</v>
      </c>
      <c r="AB26" s="149">
        <f>AA26/24</f>
        <v>24.977083333333326</v>
      </c>
      <c r="AC26" s="150"/>
      <c r="AD26" s="153">
        <f>MAX(C26:Z26)</f>
        <v>49.97</v>
      </c>
      <c r="AE26" s="67"/>
      <c r="AF26" s="58"/>
      <c r="AG26" s="54"/>
      <c r="AH26" s="54"/>
      <c r="AI26" s="50"/>
      <c r="AJ26" s="50"/>
      <c r="AK26" s="50"/>
      <c r="AL26" s="50"/>
    </row>
    <row r="27" spans="1:38" x14ac:dyDescent="0.25">
      <c r="A27" s="76" t="s">
        <v>49</v>
      </c>
      <c r="B27" s="59" t="s">
        <v>45</v>
      </c>
      <c r="C27" s="148">
        <f>[1]уг.база!I9</f>
        <v>160.32999999999998</v>
      </c>
      <c r="D27" s="148">
        <f>[1]уг.база!I10</f>
        <v>158.82999999999998</v>
      </c>
      <c r="E27" s="148">
        <f>[1]уг.база!I11</f>
        <v>168.31</v>
      </c>
      <c r="F27" s="148">
        <f>[1]уг.база!I12</f>
        <v>179.17</v>
      </c>
      <c r="G27" s="148">
        <f>[1]уг.база!I13</f>
        <v>176.82999999999998</v>
      </c>
      <c r="H27" s="148">
        <f>[1]уг.база!I14</f>
        <v>183.07</v>
      </c>
      <c r="I27" s="148">
        <f>[1]уг.база!I15</f>
        <v>185.11</v>
      </c>
      <c r="J27" s="148">
        <f>[1]уг.база!I16</f>
        <v>188.05</v>
      </c>
      <c r="K27" s="148">
        <f>[1]уг.база!I17</f>
        <v>188.47</v>
      </c>
      <c r="L27" s="148">
        <f>[1]уг.база!I18</f>
        <v>197.47</v>
      </c>
      <c r="M27" s="148">
        <f>[1]уг.база!I19</f>
        <v>183.01</v>
      </c>
      <c r="N27" s="148">
        <f>[1]уг.база!I20</f>
        <v>168.04999999999998</v>
      </c>
      <c r="O27" s="148">
        <f>[1]уг.база!I21</f>
        <v>189.35999999999999</v>
      </c>
      <c r="P27" s="148">
        <f>[1]уг.база!I22</f>
        <v>187.76999999999998</v>
      </c>
      <c r="Q27" s="148">
        <f>[1]уг.база!I23</f>
        <v>179.48000000000002</v>
      </c>
      <c r="R27" s="148">
        <f>[1]уг.база!I24</f>
        <v>181.69</v>
      </c>
      <c r="S27" s="148">
        <f>[1]уг.база!I25</f>
        <v>189.95000000000002</v>
      </c>
      <c r="T27" s="148">
        <f>[1]уг.база!I26</f>
        <v>194.11</v>
      </c>
      <c r="U27" s="148">
        <f>[1]уг.база!I27</f>
        <v>189.06</v>
      </c>
      <c r="V27" s="148">
        <f>[1]уг.база!I28</f>
        <v>193.67000000000002</v>
      </c>
      <c r="W27" s="148">
        <f>[1]уг.база!I29</f>
        <v>183.99</v>
      </c>
      <c r="X27" s="148">
        <f>[1]уг.база!I30</f>
        <v>137.34</v>
      </c>
      <c r="Y27" s="148">
        <f>[1]уг.база!I31</f>
        <v>136.38</v>
      </c>
      <c r="Z27" s="148">
        <f>[1]уг.база!I32</f>
        <v>136.81</v>
      </c>
      <c r="AA27" s="148">
        <f>SUM(C27:Z27)</f>
        <v>4236.3100000000013</v>
      </c>
      <c r="AB27" s="149">
        <f>AA27/24</f>
        <v>176.51291666666671</v>
      </c>
      <c r="AC27" s="150"/>
      <c r="AD27" s="153">
        <f>MAX(C27:Z27)</f>
        <v>197.47</v>
      </c>
      <c r="AE27" s="67"/>
      <c r="AF27" s="58"/>
      <c r="AG27" s="54"/>
      <c r="AH27" s="54"/>
      <c r="AI27" s="50"/>
      <c r="AJ27" s="50"/>
      <c r="AK27" s="50"/>
      <c r="AL27" s="50"/>
    </row>
    <row r="28" spans="1:38" x14ac:dyDescent="0.25">
      <c r="A28" s="76" t="s">
        <v>50</v>
      </c>
      <c r="B28" s="59" t="s">
        <v>45</v>
      </c>
      <c r="C28" s="148">
        <f t="shared" ref="C28:Y28" si="7">C24</f>
        <v>182.88</v>
      </c>
      <c r="D28" s="148">
        <f t="shared" si="7"/>
        <v>182.88</v>
      </c>
      <c r="E28" s="148">
        <f t="shared" si="7"/>
        <v>190.56</v>
      </c>
      <c r="F28" s="148">
        <f t="shared" si="7"/>
        <v>201.84</v>
      </c>
      <c r="G28" s="148">
        <f t="shared" si="7"/>
        <v>199.2</v>
      </c>
      <c r="H28" s="148">
        <f t="shared" si="7"/>
        <v>205.44</v>
      </c>
      <c r="I28" s="148">
        <f t="shared" si="7"/>
        <v>207.84</v>
      </c>
      <c r="J28" s="148">
        <f t="shared" si="7"/>
        <v>212.88</v>
      </c>
      <c r="K28" s="159">
        <f t="shared" si="7"/>
        <v>232.8</v>
      </c>
      <c r="L28" s="159">
        <f t="shared" si="7"/>
        <v>247.44</v>
      </c>
      <c r="M28" s="159">
        <f t="shared" si="7"/>
        <v>220.32</v>
      </c>
      <c r="N28" s="148">
        <f t="shared" si="7"/>
        <v>204.24</v>
      </c>
      <c r="O28" s="148">
        <f t="shared" si="7"/>
        <v>216.72</v>
      </c>
      <c r="P28" s="148">
        <f t="shared" si="7"/>
        <v>223.92</v>
      </c>
      <c r="Q28" s="148">
        <f t="shared" si="7"/>
        <v>210.48</v>
      </c>
      <c r="R28" s="148">
        <f t="shared" si="7"/>
        <v>211.2</v>
      </c>
      <c r="S28" s="148">
        <f t="shared" si="7"/>
        <v>207.12</v>
      </c>
      <c r="T28" s="148">
        <f t="shared" si="7"/>
        <v>210</v>
      </c>
      <c r="U28" s="148">
        <f t="shared" si="7"/>
        <v>204.72</v>
      </c>
      <c r="V28" s="148">
        <f t="shared" si="7"/>
        <v>209.28</v>
      </c>
      <c r="W28" s="148">
        <f t="shared" si="7"/>
        <v>199.2</v>
      </c>
      <c r="X28" s="148">
        <f t="shared" si="7"/>
        <v>151.91999999999999</v>
      </c>
      <c r="Y28" s="148">
        <f t="shared" si="7"/>
        <v>150.96</v>
      </c>
      <c r="Z28" s="148">
        <f>Z24</f>
        <v>151.91999999999999</v>
      </c>
      <c r="AA28" s="148">
        <f>SUM(C28:Z28)</f>
        <v>4835.7599999999993</v>
      </c>
      <c r="AB28" s="149">
        <f>AA28/24</f>
        <v>201.48999999999998</v>
      </c>
      <c r="AC28" s="150"/>
      <c r="AD28" s="151"/>
      <c r="AE28" s="67"/>
      <c r="AF28" s="58"/>
      <c r="AG28" s="54"/>
      <c r="AH28" s="54"/>
      <c r="AI28" s="50"/>
      <c r="AJ28" s="50"/>
      <c r="AK28" s="50"/>
      <c r="AL28" s="50"/>
    </row>
    <row r="29" spans="1:38" x14ac:dyDescent="0.25">
      <c r="A29" s="76" t="s">
        <v>51</v>
      </c>
      <c r="B29" s="59" t="s">
        <v>52</v>
      </c>
      <c r="C29" s="161">
        <v>6</v>
      </c>
      <c r="D29" s="161">
        <v>6</v>
      </c>
      <c r="E29" s="161">
        <v>6</v>
      </c>
      <c r="F29" s="161">
        <v>6</v>
      </c>
      <c r="G29" s="161">
        <v>6</v>
      </c>
      <c r="H29" s="161">
        <v>6</v>
      </c>
      <c r="I29" s="161">
        <v>6</v>
      </c>
      <c r="J29" s="161">
        <v>6</v>
      </c>
      <c r="K29" s="156">
        <v>6</v>
      </c>
      <c r="L29" s="156">
        <v>5.9</v>
      </c>
      <c r="M29" s="156">
        <v>5.9</v>
      </c>
      <c r="N29" s="156">
        <v>5.8</v>
      </c>
      <c r="O29" s="156">
        <v>5.8</v>
      </c>
      <c r="P29" s="156">
        <v>5.8</v>
      </c>
      <c r="Q29" s="156">
        <v>5.8</v>
      </c>
      <c r="R29" s="156">
        <v>5.8</v>
      </c>
      <c r="S29" s="156">
        <v>5.8</v>
      </c>
      <c r="T29" s="156">
        <v>6</v>
      </c>
      <c r="U29" s="156">
        <v>6</v>
      </c>
      <c r="V29" s="156">
        <v>6</v>
      </c>
      <c r="W29" s="156">
        <v>6</v>
      </c>
      <c r="X29" s="156">
        <v>6</v>
      </c>
      <c r="Y29" s="156">
        <v>6</v>
      </c>
      <c r="Z29" s="156">
        <v>6</v>
      </c>
      <c r="AA29" s="156"/>
      <c r="AB29" s="156"/>
      <c r="AC29" s="162"/>
      <c r="AD29" s="163"/>
      <c r="AE29" s="86"/>
      <c r="AF29" s="69"/>
      <c r="AG29" s="54"/>
      <c r="AH29" s="54"/>
      <c r="AI29" s="50"/>
      <c r="AJ29" s="50"/>
      <c r="AK29" s="50"/>
      <c r="AL29" s="50"/>
    </row>
    <row r="30" spans="1:38" x14ac:dyDescent="0.25">
      <c r="A30" s="76"/>
      <c r="B30" s="59"/>
      <c r="C30" s="155"/>
      <c r="D30" s="155"/>
      <c r="E30" s="155"/>
      <c r="F30" s="155"/>
      <c r="G30" s="155"/>
      <c r="H30" s="155"/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155"/>
      <c r="AB30" s="158"/>
      <c r="AC30" s="150"/>
      <c r="AD30" s="151"/>
      <c r="AE30" s="67"/>
      <c r="AF30" s="58"/>
      <c r="AG30" s="54"/>
      <c r="AH30" s="54"/>
      <c r="AI30" s="50"/>
      <c r="AJ30" s="50"/>
      <c r="AK30" s="50"/>
      <c r="AL30" s="50"/>
    </row>
    <row r="31" spans="1:38" x14ac:dyDescent="0.25">
      <c r="A31" s="95" t="s">
        <v>57</v>
      </c>
      <c r="B31" s="96" t="s">
        <v>45</v>
      </c>
      <c r="C31" s="164">
        <f t="shared" ref="C31:AB32" si="8">C10+C17+C24</f>
        <v>4208.16</v>
      </c>
      <c r="D31" s="164">
        <f t="shared" si="8"/>
        <v>4134</v>
      </c>
      <c r="E31" s="164">
        <f t="shared" si="8"/>
        <v>3770.64</v>
      </c>
      <c r="F31" s="164">
        <f t="shared" si="8"/>
        <v>3787.44</v>
      </c>
      <c r="G31" s="164">
        <f t="shared" si="8"/>
        <v>3682.5599999999995</v>
      </c>
      <c r="H31" s="164">
        <f t="shared" si="8"/>
        <v>4032.96</v>
      </c>
      <c r="I31" s="164">
        <f t="shared" si="8"/>
        <v>4653.3599999999997</v>
      </c>
      <c r="J31" s="164">
        <f t="shared" si="8"/>
        <v>6166.8</v>
      </c>
      <c r="K31" s="164">
        <f t="shared" si="8"/>
        <v>6949.4400000000005</v>
      </c>
      <c r="L31" s="164">
        <f t="shared" si="8"/>
        <v>6950.1599999999989</v>
      </c>
      <c r="M31" s="164">
        <f t="shared" si="8"/>
        <v>6928.32</v>
      </c>
      <c r="N31" s="164">
        <f t="shared" si="8"/>
        <v>6433.2</v>
      </c>
      <c r="O31" s="164">
        <f t="shared" si="8"/>
        <v>6314.88</v>
      </c>
      <c r="P31" s="164">
        <f t="shared" si="8"/>
        <v>6332.16</v>
      </c>
      <c r="Q31" s="164">
        <f t="shared" si="8"/>
        <v>6025.9199999999992</v>
      </c>
      <c r="R31" s="164">
        <f t="shared" si="8"/>
        <v>5687.28</v>
      </c>
      <c r="S31" s="164">
        <f t="shared" si="8"/>
        <v>5708.88</v>
      </c>
      <c r="T31" s="164">
        <f t="shared" si="8"/>
        <v>5450.88</v>
      </c>
      <c r="U31" s="164">
        <f t="shared" si="8"/>
        <v>5330.4000000000005</v>
      </c>
      <c r="V31" s="164">
        <f t="shared" si="8"/>
        <v>5044.32</v>
      </c>
      <c r="W31" s="164">
        <f t="shared" si="8"/>
        <v>4840.3200000000006</v>
      </c>
      <c r="X31" s="164">
        <f t="shared" si="8"/>
        <v>4638</v>
      </c>
      <c r="Y31" s="164">
        <f t="shared" si="8"/>
        <v>4547.28</v>
      </c>
      <c r="Z31" s="164">
        <f t="shared" si="8"/>
        <v>4413.1200000000008</v>
      </c>
      <c r="AA31" s="164">
        <f t="shared" si="8"/>
        <v>126030.47999999998</v>
      </c>
      <c r="AB31" s="164">
        <f t="shared" si="8"/>
        <v>5251.07</v>
      </c>
      <c r="AC31" s="165">
        <f>AC10+AC17+AC24</f>
        <v>7145.28</v>
      </c>
      <c r="AD31" s="166">
        <f>AD10+AD17+AD24</f>
        <v>7145.28</v>
      </c>
      <c r="AE31" s="97">
        <v>0.68644545277645119</v>
      </c>
      <c r="AF31" s="98">
        <v>0.68644545277645119</v>
      </c>
      <c r="AG31" s="54">
        <v>3439.92</v>
      </c>
      <c r="AH31" s="54"/>
      <c r="AI31" s="54"/>
      <c r="AJ31" s="54"/>
      <c r="AK31" s="54"/>
      <c r="AL31" s="54"/>
    </row>
    <row r="32" spans="1:38" x14ac:dyDescent="0.25">
      <c r="A32" s="95"/>
      <c r="B32" s="96" t="s">
        <v>47</v>
      </c>
      <c r="C32" s="164">
        <f>C11+C18+C25</f>
        <v>2642.8799999999997</v>
      </c>
      <c r="D32" s="164">
        <f t="shared" si="8"/>
        <v>2682.9600000000005</v>
      </c>
      <c r="E32" s="164">
        <f t="shared" si="8"/>
        <v>2421.36</v>
      </c>
      <c r="F32" s="164">
        <f>F11+F18+F25</f>
        <v>2439.3600000000006</v>
      </c>
      <c r="G32" s="164">
        <f t="shared" si="8"/>
        <v>2345.7599999999998</v>
      </c>
      <c r="H32" s="164">
        <f>H11+H18+H25</f>
        <v>2621.5199999999995</v>
      </c>
      <c r="I32" s="164">
        <f t="shared" si="8"/>
        <v>2820</v>
      </c>
      <c r="J32" s="164">
        <f>J11+J18+J25</f>
        <v>3416.4</v>
      </c>
      <c r="K32" s="164">
        <f>K11+K18+K25</f>
        <v>3804.24</v>
      </c>
      <c r="L32" s="164">
        <f t="shared" si="8"/>
        <v>3726.48</v>
      </c>
      <c r="M32" s="164">
        <f t="shared" si="8"/>
        <v>3803.0399999999995</v>
      </c>
      <c r="N32" s="164">
        <f t="shared" si="8"/>
        <v>3580.56</v>
      </c>
      <c r="O32" s="164">
        <f t="shared" si="8"/>
        <v>3467.9999999999995</v>
      </c>
      <c r="P32" s="164">
        <f t="shared" si="8"/>
        <v>3620.88</v>
      </c>
      <c r="Q32" s="164">
        <f t="shared" si="8"/>
        <v>3366.72</v>
      </c>
      <c r="R32" s="164">
        <f>R11+R18+R25</f>
        <v>3278.16</v>
      </c>
      <c r="S32" s="164">
        <f>S11+S18+S25</f>
        <v>3284.4</v>
      </c>
      <c r="T32" s="164">
        <f t="shared" si="8"/>
        <v>3172.32</v>
      </c>
      <c r="U32" s="164">
        <f t="shared" si="8"/>
        <v>2971.6800000000003</v>
      </c>
      <c r="V32" s="164">
        <f>V11+V18+V25</f>
        <v>2817.1200000000003</v>
      </c>
      <c r="W32" s="164">
        <f t="shared" si="8"/>
        <v>2796.24</v>
      </c>
      <c r="X32" s="164">
        <f t="shared" si="8"/>
        <v>2700.7200000000003</v>
      </c>
      <c r="Y32" s="164">
        <f>Y11+Y18+Y25</f>
        <v>2662.32</v>
      </c>
      <c r="Z32" s="164">
        <f>Z11+Z18+Z25</f>
        <v>2547.84</v>
      </c>
      <c r="AA32" s="164">
        <f>SUM(C32:Z32)</f>
        <v>72990.960000000006</v>
      </c>
      <c r="AB32" s="167">
        <f>AA32/24</f>
        <v>3041.2900000000004</v>
      </c>
      <c r="AC32" s="165"/>
      <c r="AD32" s="168"/>
      <c r="AE32" s="99"/>
      <c r="AF32" s="94"/>
      <c r="AG32" s="54">
        <v>1766.6399999999999</v>
      </c>
      <c r="AH32" s="54"/>
      <c r="AI32" s="54"/>
      <c r="AJ32" s="54"/>
      <c r="AK32" s="54"/>
      <c r="AL32" s="54"/>
    </row>
    <row r="33" spans="1:34" x14ac:dyDescent="0.25">
      <c r="A33" s="95" t="s">
        <v>48</v>
      </c>
      <c r="B33" s="96" t="s">
        <v>45</v>
      </c>
      <c r="C33" s="164">
        <f>C31-C34</f>
        <v>2658.55</v>
      </c>
      <c r="D33" s="164">
        <f t="shared" ref="D33:AB33" si="9">D31-D34</f>
        <v>2577.09</v>
      </c>
      <c r="E33" s="164">
        <f t="shared" si="9"/>
        <v>2160.54</v>
      </c>
      <c r="F33" s="164">
        <f t="shared" si="9"/>
        <v>2133.09</v>
      </c>
      <c r="G33" s="164">
        <f t="shared" si="9"/>
        <v>2071.35</v>
      </c>
      <c r="H33" s="164">
        <f t="shared" si="9"/>
        <v>2374.4400000000005</v>
      </c>
      <c r="I33" s="164">
        <f t="shared" si="9"/>
        <v>2659.3099999999995</v>
      </c>
      <c r="J33" s="164">
        <f t="shared" si="9"/>
        <v>2943.05</v>
      </c>
      <c r="K33" s="164">
        <f t="shared" si="9"/>
        <v>3011.6800000000007</v>
      </c>
      <c r="L33" s="164">
        <f t="shared" si="9"/>
        <v>2722.3499999999985</v>
      </c>
      <c r="M33" s="164">
        <f t="shared" si="9"/>
        <v>2701.51</v>
      </c>
      <c r="N33" s="164">
        <f t="shared" si="9"/>
        <v>2652.9299999999994</v>
      </c>
      <c r="O33" s="164">
        <f t="shared" si="9"/>
        <v>2565.9000000000005</v>
      </c>
      <c r="P33" s="164">
        <f t="shared" si="9"/>
        <v>2706.4499999999994</v>
      </c>
      <c r="Q33" s="164">
        <f t="shared" si="9"/>
        <v>2676.0199999999991</v>
      </c>
      <c r="R33" s="164">
        <f t="shared" si="9"/>
        <v>2766.59</v>
      </c>
      <c r="S33" s="164">
        <f t="shared" si="9"/>
        <v>2962.6400000000003</v>
      </c>
      <c r="T33" s="164">
        <f t="shared" si="9"/>
        <v>2891.76</v>
      </c>
      <c r="U33" s="164">
        <f t="shared" si="9"/>
        <v>2991.8800000000006</v>
      </c>
      <c r="V33" s="164">
        <f t="shared" si="9"/>
        <v>2895.4599999999996</v>
      </c>
      <c r="W33" s="164">
        <f t="shared" si="9"/>
        <v>2815.2500000000005</v>
      </c>
      <c r="X33" s="164">
        <f t="shared" si="9"/>
        <v>2710.25</v>
      </c>
      <c r="Y33" s="164">
        <f t="shared" si="9"/>
        <v>2674.54</v>
      </c>
      <c r="Z33" s="164">
        <f t="shared" si="9"/>
        <v>2704.0900000000011</v>
      </c>
      <c r="AA33" s="164">
        <f t="shared" si="9"/>
        <v>64026.719999999987</v>
      </c>
      <c r="AB33" s="164">
        <f t="shared" si="9"/>
        <v>2667.58</v>
      </c>
      <c r="AC33" s="165"/>
      <c r="AD33" s="166">
        <f>MAX(C33:Z33)</f>
        <v>3011.6800000000007</v>
      </c>
      <c r="AE33" s="99"/>
      <c r="AF33" s="94"/>
      <c r="AG33" s="54">
        <v>1837.2463000006201</v>
      </c>
      <c r="AH33" s="54"/>
    </row>
    <row r="34" spans="1:34" x14ac:dyDescent="0.25">
      <c r="A34" s="95" t="s">
        <v>49</v>
      </c>
      <c r="B34" s="96" t="s">
        <v>45</v>
      </c>
      <c r="C34" s="164">
        <f>C13+C20+C27</f>
        <v>1549.61</v>
      </c>
      <c r="D34" s="164">
        <f t="shared" ref="D34:AB34" si="10">D13+D20+D27</f>
        <v>1556.9099999999999</v>
      </c>
      <c r="E34" s="164">
        <f t="shared" si="10"/>
        <v>1610.1</v>
      </c>
      <c r="F34" s="164">
        <f t="shared" si="10"/>
        <v>1654.35</v>
      </c>
      <c r="G34" s="164">
        <f t="shared" si="10"/>
        <v>1611.2099999999996</v>
      </c>
      <c r="H34" s="164">
        <f t="shared" si="10"/>
        <v>1658.5199999999998</v>
      </c>
      <c r="I34" s="164">
        <f t="shared" si="10"/>
        <v>1994.0500000000002</v>
      </c>
      <c r="J34" s="164">
        <f t="shared" si="10"/>
        <v>3223.75</v>
      </c>
      <c r="K34" s="164">
        <f t="shared" si="10"/>
        <v>3937.7599999999998</v>
      </c>
      <c r="L34" s="164">
        <f t="shared" si="10"/>
        <v>4227.8100000000004</v>
      </c>
      <c r="M34" s="164">
        <f t="shared" si="10"/>
        <v>4226.8099999999995</v>
      </c>
      <c r="N34" s="164">
        <f t="shared" si="10"/>
        <v>3780.2700000000004</v>
      </c>
      <c r="O34" s="164">
        <f t="shared" si="10"/>
        <v>3748.9799999999996</v>
      </c>
      <c r="P34" s="164">
        <f t="shared" si="10"/>
        <v>3625.7100000000005</v>
      </c>
      <c r="Q34" s="164">
        <f t="shared" si="10"/>
        <v>3349.9</v>
      </c>
      <c r="R34" s="164">
        <f t="shared" si="10"/>
        <v>2920.6899999999996</v>
      </c>
      <c r="S34" s="164">
        <f t="shared" si="10"/>
        <v>2746.24</v>
      </c>
      <c r="T34" s="164">
        <f t="shared" si="10"/>
        <v>2559.12</v>
      </c>
      <c r="U34" s="164">
        <f t="shared" si="10"/>
        <v>2338.52</v>
      </c>
      <c r="V34" s="164">
        <f t="shared" si="10"/>
        <v>2148.86</v>
      </c>
      <c r="W34" s="164">
        <f t="shared" si="10"/>
        <v>2025.0700000000002</v>
      </c>
      <c r="X34" s="164">
        <f t="shared" si="10"/>
        <v>1927.7499999999998</v>
      </c>
      <c r="Y34" s="164">
        <f t="shared" si="10"/>
        <v>1872.7399999999998</v>
      </c>
      <c r="Z34" s="164">
        <f t="shared" si="10"/>
        <v>1709.0299999999997</v>
      </c>
      <c r="AA34" s="164">
        <f t="shared" si="10"/>
        <v>62003.759999999995</v>
      </c>
      <c r="AB34" s="164">
        <f t="shared" si="10"/>
        <v>2583.4899999999998</v>
      </c>
      <c r="AC34" s="165"/>
      <c r="AD34" s="166">
        <f>MAX(C34:Z34)</f>
        <v>4227.8100000000004</v>
      </c>
      <c r="AE34" s="99"/>
      <c r="AF34" s="94"/>
      <c r="AG34" s="54">
        <v>1602.67369999938</v>
      </c>
      <c r="AH34" s="54"/>
    </row>
    <row r="35" spans="1:34" ht="15.75" thickBot="1" x14ac:dyDescent="0.3">
      <c r="A35" s="100" t="s">
        <v>50</v>
      </c>
      <c r="B35" s="101" t="s">
        <v>45</v>
      </c>
      <c r="C35" s="169">
        <f t="shared" ref="C35:Z35" si="11">C31</f>
        <v>4208.16</v>
      </c>
      <c r="D35" s="169">
        <f t="shared" si="11"/>
        <v>4134</v>
      </c>
      <c r="E35" s="169">
        <f t="shared" si="11"/>
        <v>3770.64</v>
      </c>
      <c r="F35" s="169">
        <f t="shared" si="11"/>
        <v>3787.44</v>
      </c>
      <c r="G35" s="169">
        <f t="shared" si="11"/>
        <v>3682.5599999999995</v>
      </c>
      <c r="H35" s="169">
        <f t="shared" si="11"/>
        <v>4032.96</v>
      </c>
      <c r="I35" s="169">
        <f t="shared" si="11"/>
        <v>4653.3599999999997</v>
      </c>
      <c r="J35" s="169">
        <f t="shared" si="11"/>
        <v>6166.8</v>
      </c>
      <c r="K35" s="169">
        <f t="shared" si="11"/>
        <v>6949.4400000000005</v>
      </c>
      <c r="L35" s="169">
        <f t="shared" si="11"/>
        <v>6950.1599999999989</v>
      </c>
      <c r="M35" s="169">
        <f t="shared" si="11"/>
        <v>6928.32</v>
      </c>
      <c r="N35" s="169">
        <f t="shared" si="11"/>
        <v>6433.2</v>
      </c>
      <c r="O35" s="169">
        <f t="shared" si="11"/>
        <v>6314.88</v>
      </c>
      <c r="P35" s="169">
        <f t="shared" si="11"/>
        <v>6332.16</v>
      </c>
      <c r="Q35" s="169">
        <f t="shared" si="11"/>
        <v>6025.9199999999992</v>
      </c>
      <c r="R35" s="169">
        <f t="shared" si="11"/>
        <v>5687.28</v>
      </c>
      <c r="S35" s="169">
        <f t="shared" si="11"/>
        <v>5708.88</v>
      </c>
      <c r="T35" s="169">
        <f t="shared" si="11"/>
        <v>5450.88</v>
      </c>
      <c r="U35" s="169">
        <f t="shared" si="11"/>
        <v>5330.4000000000005</v>
      </c>
      <c r="V35" s="169">
        <f t="shared" si="11"/>
        <v>5044.32</v>
      </c>
      <c r="W35" s="169">
        <f t="shared" si="11"/>
        <v>4840.3200000000006</v>
      </c>
      <c r="X35" s="169">
        <f t="shared" si="11"/>
        <v>4638</v>
      </c>
      <c r="Y35" s="169">
        <f t="shared" si="11"/>
        <v>4547.28</v>
      </c>
      <c r="Z35" s="169">
        <f t="shared" si="11"/>
        <v>4413.1200000000008</v>
      </c>
      <c r="AA35" s="169">
        <f>SUM(C35:Z35)+1</f>
        <v>126031.48000000001</v>
      </c>
      <c r="AB35" s="170">
        <f>AA35/24</f>
        <v>5251.3116666666674</v>
      </c>
      <c r="AC35" s="165"/>
      <c r="AD35" s="171"/>
      <c r="AE35" s="99"/>
      <c r="AF35" s="94"/>
      <c r="AG35" s="54">
        <v>3439.92</v>
      </c>
      <c r="AH35" s="54"/>
    </row>
    <row r="36" spans="1:34" x14ac:dyDescent="0.25">
      <c r="A36" s="77"/>
      <c r="B36" s="52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64"/>
      <c r="AD36" s="57"/>
      <c r="AE36" s="64"/>
      <c r="AF36" s="64"/>
      <c r="AG36" s="54"/>
      <c r="AH36" s="54"/>
    </row>
    <row r="37" spans="1:34" x14ac:dyDescent="0.25">
      <c r="A37" s="77"/>
      <c r="B37" s="52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64"/>
      <c r="AD37" s="57"/>
      <c r="AE37" s="64"/>
      <c r="AF37" s="64"/>
      <c r="AG37" s="54"/>
      <c r="AH37" s="54"/>
    </row>
    <row r="38" spans="1:34" x14ac:dyDescent="0.25">
      <c r="A38" s="77"/>
      <c r="B38" s="52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64"/>
      <c r="AD38" s="57"/>
      <c r="AE38" s="64"/>
      <c r="AF38" s="64"/>
      <c r="AG38" s="54"/>
      <c r="AH38" s="54"/>
    </row>
    <row r="39" spans="1:34" x14ac:dyDescent="0.25">
      <c r="A39" s="77"/>
      <c r="B39" s="52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52"/>
      <c r="AB39" s="52"/>
      <c r="AC39" s="64"/>
      <c r="AD39" s="53"/>
      <c r="AE39" s="54"/>
      <c r="AF39" s="54"/>
      <c r="AG39" s="54"/>
      <c r="AH39" s="54"/>
    </row>
    <row r="40" spans="1:34" ht="30" x14ac:dyDescent="0.4">
      <c r="A40" s="77"/>
      <c r="B40" s="52"/>
      <c r="C40" s="83" t="s">
        <v>60</v>
      </c>
      <c r="D40" s="79"/>
      <c r="E40" s="79"/>
      <c r="F40" s="79"/>
      <c r="G40" s="79"/>
      <c r="H40" s="79"/>
      <c r="I40" s="80"/>
      <c r="J40" s="80"/>
      <c r="K40" s="80"/>
      <c r="L40" s="80"/>
      <c r="M40" s="80"/>
      <c r="N40" s="79"/>
      <c r="O40" s="79"/>
      <c r="P40" s="79"/>
      <c r="Q40" s="79"/>
      <c r="R40" s="79"/>
      <c r="S40" s="51"/>
      <c r="T40" s="79"/>
      <c r="U40" s="79"/>
      <c r="V40" s="65"/>
      <c r="W40" s="65"/>
      <c r="X40" s="65"/>
      <c r="Y40" s="65"/>
      <c r="Z40" s="65"/>
      <c r="AA40" s="52"/>
      <c r="AB40" s="52"/>
      <c r="AC40" s="51"/>
      <c r="AD40" s="53"/>
      <c r="AE40" s="50"/>
      <c r="AF40" s="50"/>
      <c r="AG40" s="50"/>
      <c r="AH40" s="50"/>
    </row>
    <row r="41" spans="1:34" ht="18" x14ac:dyDescent="0.25">
      <c r="A41" s="77"/>
      <c r="B41" s="52"/>
      <c r="C41" s="81"/>
      <c r="D41" s="65"/>
      <c r="E41" s="65"/>
      <c r="F41" s="65"/>
      <c r="G41" s="65"/>
      <c r="H41" s="65"/>
      <c r="I41" s="65"/>
      <c r="J41" s="65"/>
      <c r="K41" s="82"/>
      <c r="L41" s="82"/>
      <c r="M41" s="82"/>
      <c r="N41" s="82"/>
      <c r="O41" s="82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52"/>
      <c r="AB41" s="52"/>
      <c r="AC41" s="51"/>
      <c r="AD41" s="50"/>
      <c r="AE41" s="50"/>
      <c r="AF41" s="50"/>
      <c r="AG41" s="50"/>
      <c r="AH41" s="50"/>
    </row>
    <row r="42" spans="1:34" ht="18" x14ac:dyDescent="0.25">
      <c r="A42" s="77"/>
      <c r="B42" s="52"/>
      <c r="C42" s="81"/>
      <c r="D42" s="65"/>
      <c r="E42" s="65"/>
      <c r="F42" s="65"/>
      <c r="G42" s="65"/>
      <c r="H42" s="65"/>
      <c r="I42" s="65"/>
      <c r="J42" s="65"/>
      <c r="K42" s="82"/>
      <c r="L42" s="82"/>
      <c r="M42" s="82"/>
      <c r="N42" s="82"/>
      <c r="O42" s="82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52"/>
      <c r="AB42" s="52"/>
      <c r="AC42" s="51"/>
      <c r="AD42" s="50"/>
      <c r="AE42" s="50"/>
      <c r="AF42" s="50"/>
      <c r="AG42" s="50"/>
      <c r="AH42" s="50"/>
    </row>
    <row r="43" spans="1:34" ht="27" x14ac:dyDescent="0.35">
      <c r="A43" s="77"/>
      <c r="B43" s="52"/>
      <c r="C43" s="102" t="s">
        <v>58</v>
      </c>
      <c r="D43" s="103"/>
      <c r="E43" s="103"/>
      <c r="F43" s="103"/>
      <c r="G43" s="103"/>
      <c r="H43" s="103"/>
      <c r="I43" s="103"/>
      <c r="J43" s="103"/>
      <c r="K43" s="103"/>
      <c r="L43" s="103"/>
      <c r="M43" s="104"/>
      <c r="N43" s="104"/>
      <c r="O43" s="104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6"/>
      <c r="AB43" s="106"/>
      <c r="AC43" s="51"/>
      <c r="AD43" s="50"/>
      <c r="AE43" s="50"/>
      <c r="AF43" s="50"/>
      <c r="AG43" s="50"/>
      <c r="AH43" s="50"/>
    </row>
    <row r="44" spans="1:34" ht="18" x14ac:dyDescent="0.25">
      <c r="A44" s="77"/>
      <c r="B44" s="52"/>
      <c r="C44" s="90"/>
      <c r="D44" s="89"/>
      <c r="E44" s="89"/>
      <c r="F44" s="89"/>
      <c r="G44" s="89"/>
      <c r="H44" s="89"/>
      <c r="I44" s="89"/>
      <c r="J44" s="89"/>
      <c r="K44" s="89"/>
      <c r="L44" s="89"/>
      <c r="M44" s="82"/>
      <c r="N44" s="82"/>
      <c r="O44" s="82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52"/>
      <c r="AB44" s="52"/>
      <c r="AC44" s="51"/>
      <c r="AD44" s="50"/>
      <c r="AE44" s="50"/>
      <c r="AF44" s="50"/>
      <c r="AG44" s="50"/>
      <c r="AH44" s="50"/>
    </row>
    <row r="45" spans="1:34" ht="18" x14ac:dyDescent="0.25">
      <c r="A45" s="77"/>
      <c r="B45" s="52"/>
      <c r="C45" s="81"/>
      <c r="D45" s="65"/>
      <c r="E45" s="65"/>
      <c r="F45" s="65"/>
      <c r="G45" s="65"/>
      <c r="H45" s="65"/>
      <c r="I45" s="65"/>
      <c r="J45" s="65"/>
      <c r="K45" s="65"/>
      <c r="L45" s="65"/>
      <c r="M45" s="82"/>
      <c r="N45" s="82"/>
      <c r="O45" s="82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52"/>
      <c r="AB45" s="52"/>
      <c r="AC45" s="51"/>
      <c r="AD45" s="50"/>
      <c r="AE45" s="50"/>
      <c r="AF45" s="50"/>
      <c r="AG45" s="50"/>
      <c r="AH45" s="50"/>
    </row>
    <row r="46" spans="1:34" ht="15.75" x14ac:dyDescent="0.25">
      <c r="A46" s="61"/>
      <c r="B46" s="52"/>
      <c r="C46" s="61"/>
      <c r="D46" s="65"/>
      <c r="E46" s="65"/>
      <c r="F46" s="65"/>
      <c r="G46" s="65"/>
      <c r="H46" s="65"/>
      <c r="I46" s="65"/>
      <c r="J46" s="65"/>
      <c r="K46" s="65"/>
      <c r="L46" s="65"/>
      <c r="M46" s="82"/>
      <c r="N46" s="82"/>
      <c r="O46" s="82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52"/>
      <c r="AC46" s="51"/>
      <c r="AD46" s="50"/>
      <c r="AE46" s="50"/>
      <c r="AF46" s="50"/>
      <c r="AG46" s="50"/>
      <c r="AH46" s="50"/>
    </row>
    <row r="47" spans="1:34" ht="23.25" x14ac:dyDescent="0.35">
      <c r="A47" s="77" t="s">
        <v>61</v>
      </c>
      <c r="B47" s="52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92"/>
      <c r="N47" s="92"/>
      <c r="O47" s="92"/>
      <c r="P47" s="93"/>
      <c r="Q47" s="93"/>
      <c r="R47" s="93"/>
      <c r="S47" s="93"/>
      <c r="T47" s="93"/>
      <c r="U47" s="93"/>
      <c r="V47" s="93"/>
      <c r="W47" s="93"/>
      <c r="X47" s="65"/>
      <c r="Y47" s="89"/>
      <c r="Z47" s="89"/>
      <c r="AA47" s="89"/>
      <c r="AB47" s="89"/>
      <c r="AC47" s="89"/>
      <c r="AD47" s="91"/>
      <c r="AE47" s="91"/>
      <c r="AF47" s="50"/>
      <c r="AG47" s="50"/>
      <c r="AH47" s="50"/>
    </row>
    <row r="48" spans="1:34" x14ac:dyDescent="0.25">
      <c r="A48" s="82"/>
      <c r="B48" s="65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65"/>
      <c r="Y48" s="65"/>
      <c r="Z48" s="65"/>
      <c r="AA48" s="65"/>
      <c r="AB48" s="65"/>
      <c r="AC48" s="51"/>
      <c r="AD48" s="50"/>
      <c r="AE48" s="50"/>
      <c r="AF48" s="50"/>
      <c r="AG48" s="50"/>
      <c r="AH48" s="50"/>
    </row>
    <row r="49" spans="1:29" x14ac:dyDescent="0.25">
      <c r="A49" s="82"/>
      <c r="B49" s="65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51"/>
    </row>
    <row r="50" spans="1:29" ht="15.75" x14ac:dyDescent="0.25">
      <c r="A50" s="61"/>
      <c r="B50" s="65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51"/>
    </row>
    <row r="51" spans="1:29" ht="18" x14ac:dyDescent="0.25">
      <c r="A51" s="82"/>
      <c r="B51" s="65"/>
      <c r="C51" s="81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51"/>
    </row>
    <row r="52" spans="1:29" ht="15.75" x14ac:dyDescent="0.25">
      <c r="A52" s="82"/>
      <c r="B52" s="65"/>
      <c r="C52" s="88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51"/>
    </row>
    <row r="53" spans="1:29" ht="15.75" x14ac:dyDescent="0.25">
      <c r="A53" s="82"/>
      <c r="B53" s="65"/>
      <c r="C53" s="88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51"/>
    </row>
    <row r="54" spans="1:29" x14ac:dyDescent="0.25">
      <c r="A54" s="66"/>
      <c r="B54" s="56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0"/>
    </row>
    <row r="55" spans="1:29" x14ac:dyDescent="0.25">
      <c r="A55" s="65"/>
      <c r="B55" s="65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50"/>
    </row>
    <row r="56" spans="1:29" x14ac:dyDescent="0.25">
      <c r="A56" s="65"/>
      <c r="B56" s="65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50"/>
    </row>
    <row r="57" spans="1:29" x14ac:dyDescent="0.25">
      <c r="A57" s="65"/>
      <c r="B57" s="65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50"/>
    </row>
    <row r="58" spans="1:29" x14ac:dyDescent="0.25">
      <c r="A58" s="65"/>
      <c r="B58" s="65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50"/>
    </row>
    <row r="59" spans="1:29" x14ac:dyDescent="0.25">
      <c r="A59" s="65"/>
      <c r="B59" s="65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50"/>
    </row>
    <row r="60" spans="1:29" x14ac:dyDescent="0.25">
      <c r="A60" s="55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</row>
    <row r="61" spans="1:29" x14ac:dyDescent="0.25">
      <c r="A61" s="55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</row>
    <row r="62" spans="1:29" x14ac:dyDescent="0.25">
      <c r="A62" s="55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</row>
    <row r="63" spans="1:29" x14ac:dyDescent="0.25">
      <c r="A63" s="55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</row>
    <row r="64" spans="1:29" x14ac:dyDescent="0.25">
      <c r="A64" s="55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</row>
    <row r="65" spans="1:1" x14ac:dyDescent="0.25">
      <c r="A65" s="55"/>
    </row>
    <row r="66" spans="1:1" x14ac:dyDescent="0.25">
      <c r="A66" s="55"/>
    </row>
    <row r="67" spans="1:1" x14ac:dyDescent="0.25">
      <c r="A67" s="55"/>
    </row>
    <row r="68" spans="1:1" x14ac:dyDescent="0.25">
      <c r="A68" s="55"/>
    </row>
    <row r="69" spans="1:1" x14ac:dyDescent="0.25">
      <c r="A69" s="55"/>
    </row>
    <row r="70" spans="1:1" x14ac:dyDescent="0.25">
      <c r="A70" s="55"/>
    </row>
    <row r="71" spans="1:1" x14ac:dyDescent="0.25">
      <c r="A71" s="55"/>
    </row>
    <row r="72" spans="1:1" x14ac:dyDescent="0.25">
      <c r="A72" s="55"/>
    </row>
    <row r="73" spans="1:1" x14ac:dyDescent="0.25">
      <c r="A73" s="55"/>
    </row>
    <row r="74" spans="1:1" x14ac:dyDescent="0.25">
      <c r="A74" s="55"/>
    </row>
    <row r="75" spans="1:1" x14ac:dyDescent="0.25">
      <c r="A75" s="55"/>
    </row>
    <row r="76" spans="1:1" x14ac:dyDescent="0.25">
      <c r="A76" s="55"/>
    </row>
    <row r="77" spans="1:1" x14ac:dyDescent="0.25">
      <c r="A77" s="55"/>
    </row>
    <row r="78" spans="1:1" x14ac:dyDescent="0.25">
      <c r="A78" s="55"/>
    </row>
    <row r="79" spans="1:1" x14ac:dyDescent="0.25">
      <c r="A79" s="55"/>
    </row>
    <row r="80" spans="1:1" x14ac:dyDescent="0.25">
      <c r="A80" s="55"/>
    </row>
    <row r="81" spans="1:1" x14ac:dyDescent="0.25">
      <c r="A81" s="55"/>
    </row>
    <row r="82" spans="1:1" x14ac:dyDescent="0.25">
      <c r="A82" s="55"/>
    </row>
    <row r="83" spans="1:1" x14ac:dyDescent="0.25">
      <c r="A83" s="55"/>
    </row>
    <row r="84" spans="1:1" x14ac:dyDescent="0.25">
      <c r="A84" s="55"/>
    </row>
    <row r="85" spans="1:1" x14ac:dyDescent="0.25">
      <c r="A85" s="55"/>
    </row>
    <row r="86" spans="1:1" x14ac:dyDescent="0.25">
      <c r="A86" s="55"/>
    </row>
    <row r="87" spans="1:1" x14ac:dyDescent="0.25">
      <c r="A87" s="55"/>
    </row>
    <row r="88" spans="1:1" x14ac:dyDescent="0.25">
      <c r="A88" s="55"/>
    </row>
    <row r="89" spans="1:1" x14ac:dyDescent="0.25">
      <c r="A89" s="55"/>
    </row>
    <row r="90" spans="1:1" x14ac:dyDescent="0.25">
      <c r="A90" s="55"/>
    </row>
    <row r="91" spans="1:1" x14ac:dyDescent="0.25">
      <c r="A91" s="55"/>
    </row>
    <row r="92" spans="1:1" x14ac:dyDescent="0.25">
      <c r="A92" s="55"/>
    </row>
    <row r="93" spans="1:1" x14ac:dyDescent="0.25">
      <c r="A93" s="55"/>
    </row>
    <row r="94" spans="1:1" x14ac:dyDescent="0.25">
      <c r="A94" s="55"/>
    </row>
    <row r="95" spans="1:1" x14ac:dyDescent="0.25">
      <c r="A95" s="55"/>
    </row>
    <row r="96" spans="1:1" x14ac:dyDescent="0.25">
      <c r="A96" s="55"/>
    </row>
    <row r="97" spans="1:1" x14ac:dyDescent="0.25">
      <c r="A97" s="55"/>
    </row>
    <row r="98" spans="1:1" x14ac:dyDescent="0.25">
      <c r="A98" s="55"/>
    </row>
    <row r="99" spans="1:1" x14ac:dyDescent="0.25">
      <c r="A99" s="55"/>
    </row>
    <row r="100" spans="1:1" x14ac:dyDescent="0.25">
      <c r="A100" s="55"/>
    </row>
    <row r="101" spans="1:1" x14ac:dyDescent="0.25">
      <c r="A101" s="55"/>
    </row>
    <row r="102" spans="1:1" x14ac:dyDescent="0.25">
      <c r="A102" s="55"/>
    </row>
    <row r="103" spans="1:1" x14ac:dyDescent="0.25">
      <c r="A103" s="55"/>
    </row>
    <row r="104" spans="1:1" x14ac:dyDescent="0.25">
      <c r="A104" s="55"/>
    </row>
    <row r="105" spans="1:1" x14ac:dyDescent="0.25">
      <c r="A105" s="55"/>
    </row>
    <row r="106" spans="1:1" x14ac:dyDescent="0.25">
      <c r="A106" s="55"/>
    </row>
    <row r="107" spans="1:1" x14ac:dyDescent="0.25">
      <c r="A107" s="55"/>
    </row>
    <row r="108" spans="1:1" x14ac:dyDescent="0.25">
      <c r="A108" s="55"/>
    </row>
    <row r="109" spans="1:1" x14ac:dyDescent="0.25">
      <c r="A109" s="55"/>
    </row>
    <row r="110" spans="1:1" x14ac:dyDescent="0.25">
      <c r="A110" s="55"/>
    </row>
    <row r="111" spans="1:1" x14ac:dyDescent="0.25">
      <c r="A111" s="55"/>
    </row>
    <row r="112" spans="1:1" x14ac:dyDescent="0.25">
      <c r="A112" s="55"/>
    </row>
    <row r="113" spans="1:1" x14ac:dyDescent="0.25">
      <c r="A113" s="55"/>
    </row>
    <row r="114" spans="1:1" x14ac:dyDescent="0.25">
      <c r="A114" s="55"/>
    </row>
    <row r="115" spans="1:1" x14ac:dyDescent="0.25">
      <c r="A115" s="55"/>
    </row>
  </sheetData>
  <mergeCells count="6">
    <mergeCell ref="A7:AD7"/>
    <mergeCell ref="A10:A11"/>
    <mergeCell ref="A17:A18"/>
    <mergeCell ref="A24:A25"/>
    <mergeCell ref="X3:AD3"/>
    <mergeCell ref="A3:W3"/>
  </mergeCells>
  <pageMargins left="0.25" right="0.25" top="0.75" bottom="0.75" header="0.3" footer="0.3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Сводная 06.2023</vt:lpstr>
      <vt:lpstr>Фактическая 06.2023</vt:lpstr>
      <vt:lpstr>'Сводная 06.2023'!Область_печати</vt:lpstr>
      <vt:lpstr>'Фактическая 06.2023'!Область_печати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2023-07-19T07:16:44Z</dcterms:modified>
</cp:coreProperties>
</file>