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Баланс ээ 2019" sheetId="1" r:id="rId1"/>
    <sheet name="Баланс мощности 2019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2" l="1"/>
  <c r="O25" i="2" s="1"/>
  <c r="N33" i="2"/>
  <c r="M33" i="2"/>
  <c r="M25" i="2" s="1"/>
  <c r="L33" i="2"/>
  <c r="K33" i="2"/>
  <c r="J33" i="2"/>
  <c r="I33" i="2"/>
  <c r="S33" i="2" s="1"/>
  <c r="H33" i="2"/>
  <c r="G33" i="2"/>
  <c r="Q33" i="2" s="1"/>
  <c r="T32" i="2"/>
  <c r="S32" i="2"/>
  <c r="R32" i="2"/>
  <c r="Q32" i="2"/>
  <c r="P32" i="2" s="1"/>
  <c r="K32" i="2"/>
  <c r="F32" i="2"/>
  <c r="T31" i="2"/>
  <c r="S31" i="2"/>
  <c r="R31" i="2"/>
  <c r="Q31" i="2"/>
  <c r="P31" i="2"/>
  <c r="K31" i="2"/>
  <c r="F31" i="2"/>
  <c r="T30" i="2"/>
  <c r="S30" i="2"/>
  <c r="R30" i="2"/>
  <c r="Q30" i="2"/>
  <c r="P30" i="2" s="1"/>
  <c r="K30" i="2"/>
  <c r="F30" i="2"/>
  <c r="T29" i="2"/>
  <c r="S29" i="2"/>
  <c r="R29" i="2"/>
  <c r="Q29" i="2"/>
  <c r="P29" i="2" s="1"/>
  <c r="K29" i="2"/>
  <c r="F29" i="2"/>
  <c r="T28" i="2"/>
  <c r="S28" i="2"/>
  <c r="R28" i="2"/>
  <c r="Q28" i="2"/>
  <c r="K28" i="2"/>
  <c r="F28" i="2"/>
  <c r="O27" i="2"/>
  <c r="N27" i="2"/>
  <c r="M27" i="2"/>
  <c r="L27" i="2"/>
  <c r="J27" i="2"/>
  <c r="T27" i="2" s="1"/>
  <c r="I27" i="2"/>
  <c r="S27" i="2" s="1"/>
  <c r="H27" i="2"/>
  <c r="R27" i="2" s="1"/>
  <c r="G27" i="2"/>
  <c r="Q27" i="2" s="1"/>
  <c r="P27" i="2" s="1"/>
  <c r="F27" i="2"/>
  <c r="T26" i="2"/>
  <c r="S26" i="2"/>
  <c r="R26" i="2"/>
  <c r="Q26" i="2"/>
  <c r="K26" i="2"/>
  <c r="F26" i="2"/>
  <c r="N25" i="2"/>
  <c r="L25" i="2"/>
  <c r="J25" i="2"/>
  <c r="I25" i="2"/>
  <c r="S25" i="2" s="1"/>
  <c r="H25" i="2"/>
  <c r="G25" i="2"/>
  <c r="Q25" i="2" s="1"/>
  <c r="T24" i="2"/>
  <c r="S24" i="2"/>
  <c r="R24" i="2"/>
  <c r="P24" i="2" s="1"/>
  <c r="K24" i="2"/>
  <c r="F24" i="2"/>
  <c r="O23" i="2"/>
  <c r="N23" i="2"/>
  <c r="K23" i="2" s="1"/>
  <c r="M23" i="2"/>
  <c r="L23" i="2"/>
  <c r="J23" i="2"/>
  <c r="T23" i="2" s="1"/>
  <c r="I23" i="2"/>
  <c r="H23" i="2"/>
  <c r="R23" i="2" s="1"/>
  <c r="G23" i="2"/>
  <c r="T22" i="2"/>
  <c r="S22" i="2"/>
  <c r="R22" i="2"/>
  <c r="Q22" i="2"/>
  <c r="P22" i="2" s="1"/>
  <c r="K22" i="2"/>
  <c r="F22" i="2"/>
  <c r="O21" i="2"/>
  <c r="N21" i="2"/>
  <c r="M21" i="2"/>
  <c r="L21" i="2"/>
  <c r="K21" i="2"/>
  <c r="J21" i="2"/>
  <c r="I21" i="2"/>
  <c r="H21" i="2"/>
  <c r="G21" i="2"/>
  <c r="Q21" i="2" s="1"/>
  <c r="O20" i="2"/>
  <c r="N20" i="2"/>
  <c r="M20" i="2"/>
  <c r="L20" i="2"/>
  <c r="J20" i="2"/>
  <c r="T20" i="2" s="1"/>
  <c r="I20" i="2"/>
  <c r="S20" i="2" s="1"/>
  <c r="H20" i="2"/>
  <c r="R20" i="2" s="1"/>
  <c r="G20" i="2"/>
  <c r="Q20" i="2" s="1"/>
  <c r="O19" i="2"/>
  <c r="N19" i="2"/>
  <c r="K19" i="2" s="1"/>
  <c r="M19" i="2"/>
  <c r="L19" i="2"/>
  <c r="L17" i="2" s="1"/>
  <c r="J19" i="2"/>
  <c r="T19" i="2" s="1"/>
  <c r="I19" i="2"/>
  <c r="H19" i="2"/>
  <c r="R19" i="2" s="1"/>
  <c r="G19" i="2"/>
  <c r="O17" i="2"/>
  <c r="M17" i="2"/>
  <c r="J17" i="2"/>
  <c r="T17" i="2" s="1"/>
  <c r="H17" i="2"/>
  <c r="R17" i="2" s="1"/>
  <c r="O16" i="2"/>
  <c r="O9" i="2" s="1"/>
  <c r="N16" i="2"/>
  <c r="M16" i="2"/>
  <c r="M9" i="2" s="1"/>
  <c r="M8" i="2" s="1"/>
  <c r="M18" i="2" s="1"/>
  <c r="L16" i="2"/>
  <c r="J16" i="2"/>
  <c r="T16" i="2" s="1"/>
  <c r="I16" i="2"/>
  <c r="S16" i="2" s="1"/>
  <c r="H16" i="2"/>
  <c r="R16" i="2" s="1"/>
  <c r="G16" i="2"/>
  <c r="Q16" i="2" s="1"/>
  <c r="O15" i="2"/>
  <c r="N15" i="2"/>
  <c r="M15" i="2"/>
  <c r="L15" i="2"/>
  <c r="J15" i="2"/>
  <c r="T15" i="2" s="1"/>
  <c r="I15" i="2"/>
  <c r="S15" i="2" s="1"/>
  <c r="H15" i="2"/>
  <c r="R15" i="2" s="1"/>
  <c r="G15" i="2"/>
  <c r="Q15" i="2" s="1"/>
  <c r="F15" i="2"/>
  <c r="O14" i="2"/>
  <c r="N14" i="2"/>
  <c r="M14" i="2"/>
  <c r="L14" i="2"/>
  <c r="J14" i="2"/>
  <c r="T14" i="2" s="1"/>
  <c r="I14" i="2"/>
  <c r="H14" i="2"/>
  <c r="R14" i="2" s="1"/>
  <c r="G14" i="2"/>
  <c r="O13" i="2"/>
  <c r="K13" i="2" s="1"/>
  <c r="J13" i="2"/>
  <c r="O12" i="2"/>
  <c r="N12" i="2"/>
  <c r="J12" i="2"/>
  <c r="T12" i="2" s="1"/>
  <c r="I12" i="2"/>
  <c r="S12" i="2" s="1"/>
  <c r="N11" i="2"/>
  <c r="N10" i="2" s="1"/>
  <c r="M11" i="2"/>
  <c r="I11" i="2"/>
  <c r="S11" i="2" s="1"/>
  <c r="H11" i="2"/>
  <c r="O10" i="2"/>
  <c r="O8" i="2" s="1"/>
  <c r="O18" i="2" s="1"/>
  <c r="M10" i="2"/>
  <c r="H10" i="2"/>
  <c r="N9" i="2"/>
  <c r="L9" i="2"/>
  <c r="I9" i="2"/>
  <c r="S9" i="2" s="1"/>
  <c r="G9" i="2"/>
  <c r="G8" i="2"/>
  <c r="Q7" i="2"/>
  <c r="R7" i="2" s="1"/>
  <c r="S7" i="2" s="1"/>
  <c r="T7" i="2" s="1"/>
  <c r="E7" i="2"/>
  <c r="F7" i="2" s="1"/>
  <c r="G7" i="2" s="1"/>
  <c r="H7" i="2" s="1"/>
  <c r="I7" i="2" s="1"/>
  <c r="J7" i="2" s="1"/>
  <c r="O36" i="1"/>
  <c r="O28" i="1" s="1"/>
  <c r="N36" i="1"/>
  <c r="M36" i="1"/>
  <c r="M28" i="1" s="1"/>
  <c r="L36" i="1"/>
  <c r="K36" i="1"/>
  <c r="J36" i="1"/>
  <c r="I36" i="1"/>
  <c r="H36" i="1"/>
  <c r="G36" i="1"/>
  <c r="T35" i="1"/>
  <c r="S35" i="1"/>
  <c r="R35" i="1"/>
  <c r="Q35" i="1"/>
  <c r="P35" i="1" s="1"/>
  <c r="K35" i="1"/>
  <c r="F35" i="1"/>
  <c r="T34" i="1"/>
  <c r="S34" i="1"/>
  <c r="R34" i="1"/>
  <c r="Q34" i="1"/>
  <c r="K34" i="1"/>
  <c r="F34" i="1"/>
  <c r="T33" i="1"/>
  <c r="S33" i="1"/>
  <c r="R33" i="1"/>
  <c r="Q33" i="1"/>
  <c r="P33" i="1"/>
  <c r="K33" i="1"/>
  <c r="F33" i="1"/>
  <c r="T32" i="1"/>
  <c r="S32" i="1"/>
  <c r="R32" i="1"/>
  <c r="Q32" i="1"/>
  <c r="P32" i="1" s="1"/>
  <c r="K32" i="1"/>
  <c r="F32" i="1"/>
  <c r="T31" i="1"/>
  <c r="S31" i="1"/>
  <c r="R31" i="1"/>
  <c r="Q31" i="1"/>
  <c r="P31" i="1" s="1"/>
  <c r="K31" i="1"/>
  <c r="O30" i="1"/>
  <c r="N30" i="1"/>
  <c r="M30" i="1"/>
  <c r="L30" i="1"/>
  <c r="K30" i="1" s="1"/>
  <c r="J30" i="1"/>
  <c r="T30" i="1" s="1"/>
  <c r="I30" i="1"/>
  <c r="S30" i="1" s="1"/>
  <c r="H30" i="1"/>
  <c r="H28" i="1" s="1"/>
  <c r="G30" i="1"/>
  <c r="Q30" i="1" s="1"/>
  <c r="T29" i="1"/>
  <c r="S29" i="1"/>
  <c r="R29" i="1"/>
  <c r="Q29" i="1"/>
  <c r="K29" i="1"/>
  <c r="F29" i="1"/>
  <c r="N28" i="1"/>
  <c r="J28" i="1"/>
  <c r="T27" i="1"/>
  <c r="S27" i="1"/>
  <c r="R27" i="1"/>
  <c r="Q27" i="1"/>
  <c r="P27" i="1" s="1"/>
  <c r="K27" i="1"/>
  <c r="F27" i="1"/>
  <c r="O26" i="1"/>
  <c r="N26" i="1"/>
  <c r="M26" i="1"/>
  <c r="L26" i="1"/>
  <c r="K26" i="1" s="1"/>
  <c r="J26" i="1"/>
  <c r="T26" i="1" s="1"/>
  <c r="I26" i="1"/>
  <c r="S26" i="1" s="1"/>
  <c r="H26" i="1"/>
  <c r="R26" i="1" s="1"/>
  <c r="G26" i="1"/>
  <c r="Q26" i="1" s="1"/>
  <c r="P26" i="1" s="1"/>
  <c r="T25" i="1"/>
  <c r="S25" i="1"/>
  <c r="R25" i="1"/>
  <c r="Q25" i="1"/>
  <c r="K25" i="1"/>
  <c r="F25" i="1"/>
  <c r="O24" i="1"/>
  <c r="N24" i="1"/>
  <c r="M24" i="1"/>
  <c r="L24" i="1"/>
  <c r="J24" i="1"/>
  <c r="T24" i="1" s="1"/>
  <c r="I24" i="1"/>
  <c r="S24" i="1" s="1"/>
  <c r="H24" i="1"/>
  <c r="R24" i="1" s="1"/>
  <c r="G24" i="1"/>
  <c r="Q24" i="1" s="1"/>
  <c r="F24" i="1"/>
  <c r="O23" i="1"/>
  <c r="N23" i="1"/>
  <c r="M23" i="1"/>
  <c r="L23" i="1"/>
  <c r="Q23" i="1" s="1"/>
  <c r="K23" i="1"/>
  <c r="J23" i="1"/>
  <c r="I23" i="1"/>
  <c r="S23" i="1" s="1"/>
  <c r="H23" i="1"/>
  <c r="F23" i="1"/>
  <c r="O22" i="1"/>
  <c r="N22" i="1"/>
  <c r="N20" i="1" s="1"/>
  <c r="M22" i="1"/>
  <c r="L22" i="1"/>
  <c r="K22" i="1" s="1"/>
  <c r="J22" i="1"/>
  <c r="J20" i="1" s="1"/>
  <c r="I22" i="1"/>
  <c r="H22" i="1"/>
  <c r="G22" i="1"/>
  <c r="L20" i="1"/>
  <c r="H20" i="1"/>
  <c r="O19" i="1"/>
  <c r="N19" i="1"/>
  <c r="N12" i="1" s="1"/>
  <c r="M19" i="1"/>
  <c r="L19" i="1"/>
  <c r="J19" i="1"/>
  <c r="J12" i="1" s="1"/>
  <c r="I19" i="1"/>
  <c r="S19" i="1" s="1"/>
  <c r="H19" i="1"/>
  <c r="H12" i="1" s="1"/>
  <c r="G19" i="1"/>
  <c r="Q19" i="1" s="1"/>
  <c r="O18" i="1"/>
  <c r="N18" i="1"/>
  <c r="M18" i="1"/>
  <c r="L18" i="1"/>
  <c r="K18" i="1" s="1"/>
  <c r="J18" i="1"/>
  <c r="T18" i="1" s="1"/>
  <c r="I18" i="1"/>
  <c r="H18" i="1"/>
  <c r="R18" i="1" s="1"/>
  <c r="G18" i="1"/>
  <c r="T17" i="1"/>
  <c r="O17" i="1"/>
  <c r="N17" i="1"/>
  <c r="M17" i="1"/>
  <c r="L17" i="1"/>
  <c r="K17" i="1" s="1"/>
  <c r="J17" i="1"/>
  <c r="I17" i="1"/>
  <c r="S17" i="1" s="1"/>
  <c r="H17" i="1"/>
  <c r="R17" i="1" s="1"/>
  <c r="G17" i="1"/>
  <c r="Q17" i="1" s="1"/>
  <c r="P16" i="1"/>
  <c r="O16" i="1"/>
  <c r="K16" i="1"/>
  <c r="J16" i="1"/>
  <c r="T16" i="1" s="1"/>
  <c r="F16" i="1"/>
  <c r="O15" i="1"/>
  <c r="O13" i="1" s="1"/>
  <c r="N15" i="1"/>
  <c r="K15" i="1" s="1"/>
  <c r="J15" i="1"/>
  <c r="I15" i="1"/>
  <c r="N14" i="1"/>
  <c r="N13" i="1" s="1"/>
  <c r="N11" i="1" s="1"/>
  <c r="M14" i="1"/>
  <c r="I14" i="1"/>
  <c r="S14" i="1" s="1"/>
  <c r="H14" i="1"/>
  <c r="R14" i="1" s="1"/>
  <c r="R13" i="1" s="1"/>
  <c r="F14" i="1"/>
  <c r="J13" i="1"/>
  <c r="H13" i="1"/>
  <c r="O12" i="1"/>
  <c r="M12" i="1"/>
  <c r="G12" i="1"/>
  <c r="G11" i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D6" i="1"/>
  <c r="H8" i="2" l="1"/>
  <c r="H34" i="2" s="1"/>
  <c r="K10" i="2"/>
  <c r="L8" i="2"/>
  <c r="K14" i="2"/>
  <c r="H9" i="2"/>
  <c r="R9" i="2" s="1"/>
  <c r="J9" i="2"/>
  <c r="T9" i="2" s="1"/>
  <c r="I10" i="2"/>
  <c r="S10" i="2" s="1"/>
  <c r="K11" i="2"/>
  <c r="F12" i="2"/>
  <c r="P16" i="2"/>
  <c r="K16" i="2"/>
  <c r="G17" i="2"/>
  <c r="G18" i="2" s="1"/>
  <c r="I17" i="2"/>
  <c r="N17" i="2"/>
  <c r="K17" i="2" s="1"/>
  <c r="Q19" i="2"/>
  <c r="R21" i="2"/>
  <c r="T21" i="2"/>
  <c r="Q23" i="2"/>
  <c r="F25" i="2"/>
  <c r="R25" i="2"/>
  <c r="T25" i="2"/>
  <c r="R33" i="2"/>
  <c r="P33" i="2" s="1"/>
  <c r="T33" i="2"/>
  <c r="L34" i="2"/>
  <c r="I8" i="2"/>
  <c r="I18" i="2" s="1"/>
  <c r="N8" i="2"/>
  <c r="N18" i="2" s="1"/>
  <c r="S18" i="2" s="1"/>
  <c r="K9" i="2"/>
  <c r="R10" i="2"/>
  <c r="J10" i="2"/>
  <c r="R11" i="2"/>
  <c r="K12" i="2"/>
  <c r="T13" i="2"/>
  <c r="P13" i="2" s="1"/>
  <c r="Q14" i="2"/>
  <c r="S14" i="2"/>
  <c r="S8" i="2" s="1"/>
  <c r="K15" i="2"/>
  <c r="F16" i="2"/>
  <c r="F19" i="2"/>
  <c r="K20" i="2"/>
  <c r="F21" i="2"/>
  <c r="F23" i="2"/>
  <c r="K25" i="2"/>
  <c r="P26" i="2"/>
  <c r="Q17" i="2"/>
  <c r="F20" i="2"/>
  <c r="K27" i="2"/>
  <c r="P28" i="2"/>
  <c r="N34" i="2"/>
  <c r="R8" i="2"/>
  <c r="P11" i="2"/>
  <c r="P12" i="2"/>
  <c r="P14" i="2"/>
  <c r="P8" i="2" s="1"/>
  <c r="P18" i="2" s="1"/>
  <c r="P15" i="2"/>
  <c r="K8" i="2"/>
  <c r="K18" i="2" s="1"/>
  <c r="P20" i="2"/>
  <c r="P25" i="2"/>
  <c r="Q9" i="2"/>
  <c r="F10" i="2"/>
  <c r="F11" i="2"/>
  <c r="F13" i="2"/>
  <c r="I34" i="2" s="1"/>
  <c r="F14" i="2"/>
  <c r="S17" i="2"/>
  <c r="P17" i="2" s="1"/>
  <c r="L18" i="2"/>
  <c r="S19" i="2"/>
  <c r="P19" i="2" s="1"/>
  <c r="S21" i="2"/>
  <c r="S23" i="2"/>
  <c r="P23" i="2" s="1"/>
  <c r="F33" i="2"/>
  <c r="G34" i="2"/>
  <c r="M34" i="2"/>
  <c r="O34" i="2"/>
  <c r="N37" i="1"/>
  <c r="Q18" i="1"/>
  <c r="I28" i="1"/>
  <c r="I12" i="1"/>
  <c r="S12" i="1" s="1"/>
  <c r="F15" i="1"/>
  <c r="F17" i="1"/>
  <c r="F18" i="1"/>
  <c r="S18" i="1"/>
  <c r="F19" i="1"/>
  <c r="R12" i="1"/>
  <c r="F22" i="1"/>
  <c r="I20" i="1"/>
  <c r="S20" i="1" s="1"/>
  <c r="M20" i="1"/>
  <c r="O20" i="1"/>
  <c r="T20" i="1" s="1"/>
  <c r="R23" i="1"/>
  <c r="T23" i="1"/>
  <c r="P23" i="1" s="1"/>
  <c r="K24" i="1"/>
  <c r="P25" i="1"/>
  <c r="F26" i="1"/>
  <c r="L28" i="1"/>
  <c r="K28" i="1" s="1"/>
  <c r="P29" i="1"/>
  <c r="F30" i="1"/>
  <c r="P34" i="1"/>
  <c r="S13" i="1"/>
  <c r="S11" i="1" s="1"/>
  <c r="P24" i="1"/>
  <c r="K14" i="1"/>
  <c r="M13" i="1"/>
  <c r="P14" i="1"/>
  <c r="O11" i="1"/>
  <c r="P17" i="1"/>
  <c r="P18" i="1"/>
  <c r="T12" i="1"/>
  <c r="R19" i="1"/>
  <c r="Q20" i="1"/>
  <c r="K20" i="1"/>
  <c r="N21" i="1"/>
  <c r="S22" i="1"/>
  <c r="R30" i="1"/>
  <c r="P30" i="1" s="1"/>
  <c r="F36" i="1"/>
  <c r="G28" i="1"/>
  <c r="F28" i="1" s="1"/>
  <c r="S36" i="1"/>
  <c r="S28" i="1" s="1"/>
  <c r="H11" i="1"/>
  <c r="J11" i="1"/>
  <c r="Q12" i="1"/>
  <c r="P12" i="1" s="1"/>
  <c r="I13" i="1"/>
  <c r="T15" i="1"/>
  <c r="T13" i="1" s="1"/>
  <c r="S15" i="1"/>
  <c r="K19" i="1"/>
  <c r="K11" i="1" s="1"/>
  <c r="K21" i="1" s="1"/>
  <c r="L12" i="1"/>
  <c r="K12" i="1" s="1"/>
  <c r="T19" i="1"/>
  <c r="R20" i="1"/>
  <c r="R22" i="1"/>
  <c r="T22" i="1"/>
  <c r="Q22" i="1"/>
  <c r="P22" i="1" s="1"/>
  <c r="R36" i="1"/>
  <c r="T36" i="1"/>
  <c r="T28" i="1" s="1"/>
  <c r="Q36" i="1"/>
  <c r="Q28" i="1" s="1"/>
  <c r="Q18" i="2" l="1"/>
  <c r="P21" i="2"/>
  <c r="H18" i="2"/>
  <c r="R18" i="2" s="1"/>
  <c r="P9" i="2"/>
  <c r="F17" i="2"/>
  <c r="F9" i="2"/>
  <c r="F8" i="2" s="1"/>
  <c r="F18" i="2" s="1"/>
  <c r="T10" i="2"/>
  <c r="J8" i="2"/>
  <c r="K34" i="2"/>
  <c r="Q8" i="2"/>
  <c r="Q34" i="2" s="1"/>
  <c r="R34" i="2"/>
  <c r="S34" i="2"/>
  <c r="P19" i="1"/>
  <c r="P11" i="1" s="1"/>
  <c r="P21" i="1" s="1"/>
  <c r="G37" i="1"/>
  <c r="F20" i="1"/>
  <c r="F12" i="1"/>
  <c r="P20" i="1"/>
  <c r="F11" i="1"/>
  <c r="T11" i="1"/>
  <c r="J37" i="1"/>
  <c r="J21" i="1"/>
  <c r="O37" i="1"/>
  <c r="O21" i="1"/>
  <c r="M11" i="1"/>
  <c r="K13" i="1"/>
  <c r="P13" i="1"/>
  <c r="S37" i="1"/>
  <c r="S21" i="1"/>
  <c r="P36" i="1"/>
  <c r="P15" i="1"/>
  <c r="F13" i="1"/>
  <c r="I11" i="1"/>
  <c r="L11" i="1"/>
  <c r="H21" i="1"/>
  <c r="H37" i="1"/>
  <c r="R28" i="1"/>
  <c r="P28" i="1" s="1"/>
  <c r="Q11" i="1"/>
  <c r="R11" i="1"/>
  <c r="P10" i="2" l="1"/>
  <c r="T8" i="2"/>
  <c r="T34" i="2" s="1"/>
  <c r="P34" i="2" s="1"/>
  <c r="J34" i="2"/>
  <c r="F34" i="2" s="1"/>
  <c r="J18" i="2"/>
  <c r="T18" i="2" s="1"/>
  <c r="F21" i="1"/>
  <c r="R37" i="1"/>
  <c r="R21" i="1"/>
  <c r="I37" i="1"/>
  <c r="F37" i="1" s="1"/>
  <c r="I21" i="1"/>
  <c r="Q37" i="1"/>
  <c r="Q21" i="1"/>
  <c r="L21" i="1"/>
  <c r="L37" i="1"/>
  <c r="M37" i="1"/>
  <c r="M21" i="1"/>
  <c r="T21" i="1"/>
  <c r="T37" i="1"/>
  <c r="K37" i="1" l="1"/>
  <c r="P37" i="1"/>
</calcChain>
</file>

<file path=xl/sharedStrings.xml><?xml version="1.0" encoding="utf-8"?>
<sst xmlns="http://schemas.openxmlformats.org/spreadsheetml/2006/main" count="141" uniqueCount="62">
  <si>
    <t>Таблица № П1.4 "Баланс электрической энергии по сетям ВН, СН 1, СН 2 и НН по ЭСО (по региональным электрическим сетям)"</t>
  </si>
  <si>
    <t/>
  </si>
  <si>
    <t>тыс.кВтч.</t>
  </si>
  <si>
    <t>№ п/п</t>
  </si>
  <si>
    <t>Показатели</t>
  </si>
  <si>
    <t>факт 1 полугодие 2019 год</t>
  </si>
  <si>
    <t>факт 2 полугодие 2019 год</t>
  </si>
  <si>
    <t xml:space="preserve">факт  2019 год 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</si>
  <si>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</si>
  <si>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</si>
  <si>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</si>
  <si>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</si>
  <si>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</si>
  <si>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</si>
  <si>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</si>
  <si>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</si>
  <si>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 xml:space="preserve"> поступление из смежной сети</t>
  </si>
  <si>
    <t>поступление  (трансформация):</t>
  </si>
  <si>
    <t>СН1</t>
  </si>
  <si>
    <t>СН2</t>
  </si>
  <si>
    <t>1.2</t>
  </si>
  <si>
    <t>от электростанций ПЭ (ЭСО, генерация)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</si>
  <si>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</si>
  <si>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</si>
  <si>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</si>
  <si>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 (ЕНЭС)</t>
  </si>
  <si>
    <t>2</t>
  </si>
  <si>
    <t xml:space="preserve">Потери электроэнергии в сети </t>
  </si>
  <si>
    <t>то же в % (п.2/п.1)</t>
  </si>
  <si>
    <t>2.1</t>
  </si>
  <si>
    <t>Относимые на сторонних потребителей</t>
  </si>
  <si>
    <t>2.2</t>
  </si>
  <si>
    <t>Относимые на основное производство</t>
  </si>
  <si>
    <t>3.1</t>
  </si>
  <si>
    <t>Расход электроэнергии на собственное потребление  (прочие виды деятельности)</t>
  </si>
  <si>
    <t>справочно : в т.ч  на генераторном напряжении</t>
  </si>
  <si>
    <t>3.2</t>
  </si>
  <si>
    <t>Производственные и хозяйственные нужды организации</t>
  </si>
  <si>
    <t>4</t>
  </si>
  <si>
    <t xml:space="preserve">Полезный отпуск из сети </t>
  </si>
  <si>
    <r>
      <rPr>
        <sz val="9"/>
        <rFont val="Tahoma"/>
        <family val="2"/>
        <charset val="204"/>
      </rPr>
      <t>справочно: из них</t>
    </r>
    <r>
      <rPr>
        <b/>
        <sz val="9"/>
        <rFont val="Tahoma"/>
        <family val="2"/>
        <charset val="204"/>
      </rPr>
      <t xml:space="preserve"> Населению  и приравненным к населению категории потребителей</t>
    </r>
  </si>
  <si>
    <t>4.1</t>
  </si>
  <si>
    <t>в т.ч. потребителям</t>
  </si>
  <si>
    <t>4.1.1</t>
  </si>
  <si>
    <t>ГП</t>
  </si>
  <si>
    <t>4.1.2</t>
  </si>
  <si>
    <t>ЭСО, участнику ОРЭМ</t>
  </si>
  <si>
    <t>4.1.3</t>
  </si>
  <si>
    <t>ЭСО,  участникам РРЭМ</t>
  </si>
  <si>
    <t>4.1.4</t>
  </si>
  <si>
    <t xml:space="preserve">потребителям, заключившим прямые договоры на услуги по передаче </t>
  </si>
  <si>
    <t>из них, потребителям, присоединенным к центру питания на генераторном напряжении</t>
  </si>
  <si>
    <t>4.2</t>
  </si>
  <si>
    <t>сальдо переток в другие организации</t>
  </si>
  <si>
    <t>Небаланс</t>
  </si>
  <si>
    <t xml:space="preserve">Руководитель </t>
  </si>
  <si>
    <t>Исполнитель (должность)</t>
  </si>
  <si>
    <t>контактный телефон</t>
  </si>
  <si>
    <t>Таблица № П1.5 "Электрическая мощность по диапазонам напряжения ЭСО"</t>
  </si>
  <si>
    <t>факт2 полугодие 2019 год</t>
  </si>
  <si>
    <t xml:space="preserve">сальдо переток в другие организации </t>
  </si>
  <si>
    <t xml:space="preserve">АО "ММРП"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</si>
</sst>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Arial Cyr"/>
    </font>
    <font>
      <b/>
      <sz val="9"/>
      <color indexed="23"/>
      <name val="Tahoma"/>
      <family val="2"/>
      <charset val="204"/>
    </font>
    <font>
      <sz val="10"/>
      <color theme="1"/>
      <name val="Arial Cyr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7" fillId="0" borderId="0"/>
    <xf numFmtId="0" fontId="3" fillId="0" borderId="0"/>
    <xf numFmtId="0" fontId="3" fillId="0" borderId="0"/>
  </cellStyleXfs>
  <cellXfs count="87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NumberFormat="1" applyFont="1" applyFill="1" applyBorder="1" applyAlignment="1" applyProtection="1">
      <alignment horizontal="left" vertical="center"/>
    </xf>
    <xf numFmtId="0" fontId="4" fillId="2" borderId="2" xfId="2" applyNumberFormat="1" applyFont="1" applyFill="1" applyBorder="1" applyAlignment="1" applyProtection="1">
      <alignment horizontal="left"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vertical="center"/>
    </xf>
    <xf numFmtId="0" fontId="2" fillId="2" borderId="4" xfId="1" applyFont="1" applyFill="1" applyBorder="1" applyAlignment="1" applyProtection="1">
      <alignment vertical="center"/>
    </xf>
    <xf numFmtId="0" fontId="4" fillId="3" borderId="5" xfId="2" applyNumberFormat="1" applyFont="1" applyFill="1" applyBorder="1" applyAlignment="1" applyProtection="1">
      <alignment horizontal="center" vertical="center"/>
    </xf>
    <xf numFmtId="0" fontId="4" fillId="3" borderId="6" xfId="2" applyNumberFormat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vertical="center"/>
    </xf>
    <xf numFmtId="0" fontId="4" fillId="0" borderId="5" xfId="2" applyNumberFormat="1" applyFont="1" applyFill="1" applyBorder="1" applyAlignment="1" applyProtection="1">
      <alignment horizontal="center" vertical="center"/>
    </xf>
    <xf numFmtId="0" fontId="4" fillId="0" borderId="6" xfId="2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vertical="center" wrapText="1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 wrapText="1"/>
    </xf>
    <xf numFmtId="0" fontId="2" fillId="4" borderId="10" xfId="1" applyNumberFormat="1" applyFont="1" applyFill="1" applyBorder="1" applyAlignment="1" applyProtection="1">
      <alignment horizontal="center" vertical="center" wrapText="1"/>
    </xf>
    <xf numFmtId="0" fontId="2" fillId="4" borderId="11" xfId="1" applyNumberFormat="1" applyFont="1" applyFill="1" applyBorder="1" applyAlignment="1" applyProtection="1">
      <alignment horizontal="center" vertical="center" wrapText="1"/>
    </xf>
    <xf numFmtId="0" fontId="2" fillId="4" borderId="12" xfId="1" applyNumberFormat="1" applyFont="1" applyFill="1" applyBorder="1" applyAlignment="1" applyProtection="1">
      <alignment horizontal="center" vertical="center" wrapText="1"/>
    </xf>
    <xf numFmtId="0" fontId="2" fillId="0" borderId="13" xfId="1" applyNumberFormat="1" applyFont="1" applyFill="1" applyBorder="1" applyAlignment="1" applyProtection="1">
      <alignment horizontal="center" vertical="center"/>
    </xf>
    <xf numFmtId="0" fontId="2" fillId="0" borderId="13" xfId="1" applyNumberFormat="1" applyFont="1" applyFill="1" applyBorder="1" applyAlignment="1" applyProtection="1">
      <alignment horizontal="center" vertical="center" wrapText="1"/>
    </xf>
    <xf numFmtId="0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15" xfId="1" applyNumberFormat="1" applyFont="1" applyFill="1" applyBorder="1" applyAlignment="1" applyProtection="1">
      <alignment horizontal="center" vertical="center" wrapText="1"/>
    </xf>
    <xf numFmtId="0" fontId="2" fillId="0" borderId="15" xfId="3" applyFont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horizontal="center" vertical="center" wrapText="1"/>
    </xf>
    <xf numFmtId="0" fontId="6" fillId="0" borderId="17" xfId="4" applyFont="1" applyBorder="1" applyAlignment="1" applyProtection="1">
      <alignment horizontal="center" vertical="center" wrapText="1"/>
    </xf>
    <xf numFmtId="0" fontId="6" fillId="0" borderId="18" xfId="4" applyFont="1" applyBorder="1" applyAlignment="1" applyProtection="1">
      <alignment horizontal="center" vertical="center" wrapText="1"/>
    </xf>
    <xf numFmtId="49" fontId="4" fillId="0" borderId="19" xfId="1" applyNumberFormat="1" applyFont="1" applyBorder="1" applyAlignment="1" applyProtection="1">
      <alignment horizontal="center" vertical="center" wrapText="1"/>
    </xf>
    <xf numFmtId="0" fontId="4" fillId="0" borderId="19" xfId="1" applyFont="1" applyFill="1" applyBorder="1" applyAlignment="1" applyProtection="1">
      <alignment horizontal="left" vertical="center" wrapText="1"/>
    </xf>
    <xf numFmtId="164" fontId="2" fillId="5" borderId="20" xfId="1" applyNumberFormat="1" applyFont="1" applyFill="1" applyBorder="1" applyAlignment="1" applyProtection="1">
      <alignment vertical="center"/>
    </xf>
    <xf numFmtId="164" fontId="2" fillId="5" borderId="11" xfId="1" applyNumberFormat="1" applyFont="1" applyFill="1" applyBorder="1" applyAlignment="1" applyProtection="1">
      <alignment vertical="center"/>
    </xf>
    <xf numFmtId="49" fontId="2" fillId="0" borderId="21" xfId="1" applyNumberFormat="1" applyFont="1" applyBorder="1" applyAlignment="1" applyProtection="1">
      <alignment horizontal="center" vertical="center" wrapText="1"/>
    </xf>
    <xf numFmtId="0" fontId="2" fillId="2" borderId="21" xfId="1" applyFont="1" applyFill="1" applyBorder="1" applyAlignment="1" applyProtection="1">
      <alignment vertical="center" wrapText="1"/>
    </xf>
    <xf numFmtId="164" fontId="2" fillId="5" borderId="22" xfId="1" applyNumberFormat="1" applyFont="1" applyFill="1" applyBorder="1" applyAlignment="1" applyProtection="1">
      <alignment vertical="center"/>
    </xf>
    <xf numFmtId="164" fontId="2" fillId="5" borderId="23" xfId="1" applyNumberFormat="1" applyFont="1" applyFill="1" applyBorder="1" applyAlignment="1" applyProtection="1">
      <alignment vertical="center"/>
    </xf>
    <xf numFmtId="0" fontId="2" fillId="0" borderId="21" xfId="1" applyFont="1" applyBorder="1" applyAlignment="1" applyProtection="1">
      <alignment horizontal="left" vertical="center" wrapText="1" indent="1"/>
    </xf>
    <xf numFmtId="164" fontId="2" fillId="0" borderId="22" xfId="1" applyNumberFormat="1" applyFont="1" applyBorder="1" applyAlignment="1" applyProtection="1">
      <alignment vertical="center"/>
    </xf>
    <xf numFmtId="0" fontId="2" fillId="0" borderId="21" xfId="1" applyFont="1" applyBorder="1" applyAlignment="1" applyProtection="1">
      <alignment horizontal="left" vertical="center" wrapText="1" indent="2"/>
    </xf>
    <xf numFmtId="164" fontId="2" fillId="0" borderId="23" xfId="1" applyNumberFormat="1" applyFont="1" applyBorder="1" applyAlignment="1" applyProtection="1">
      <alignment vertical="center"/>
    </xf>
    <xf numFmtId="0" fontId="2" fillId="2" borderId="21" xfId="1" applyFont="1" applyFill="1" applyBorder="1" applyAlignment="1" applyProtection="1">
      <alignment horizontal="left" vertical="center" wrapText="1" indent="1"/>
    </xf>
    <xf numFmtId="49" fontId="2" fillId="0" borderId="24" xfId="1" applyNumberFormat="1" applyFont="1" applyBorder="1" applyAlignment="1" applyProtection="1">
      <alignment horizontal="center" vertical="center" wrapText="1"/>
    </xf>
    <xf numFmtId="0" fontId="2" fillId="2" borderId="24" xfId="1" applyFont="1" applyFill="1" applyBorder="1" applyAlignment="1" applyProtection="1">
      <alignment horizontal="left" vertical="center" wrapText="1" indent="1"/>
    </xf>
    <xf numFmtId="164" fontId="2" fillId="5" borderId="25" xfId="1" applyNumberFormat="1" applyFont="1" applyFill="1" applyBorder="1" applyAlignment="1" applyProtection="1">
      <alignment vertical="center"/>
    </xf>
    <xf numFmtId="164" fontId="2" fillId="5" borderId="26" xfId="1" applyNumberFormat="1" applyFont="1" applyFill="1" applyBorder="1" applyAlignment="1" applyProtection="1">
      <alignment vertical="center"/>
    </xf>
    <xf numFmtId="164" fontId="2" fillId="5" borderId="10" xfId="1" applyNumberFormat="1" applyFont="1" applyFill="1" applyBorder="1" applyAlignment="1" applyProtection="1">
      <alignment vertical="center"/>
    </xf>
    <xf numFmtId="164" fontId="2" fillId="5" borderId="12" xfId="1" applyNumberFormat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horizontal="left" vertical="center" wrapText="1" indent="1"/>
    </xf>
    <xf numFmtId="0" fontId="2" fillId="0" borderId="24" xfId="1" applyFont="1" applyFill="1" applyBorder="1" applyAlignment="1" applyProtection="1">
      <alignment horizontal="left" vertical="center" wrapText="1" indent="1"/>
    </xf>
    <xf numFmtId="164" fontId="2" fillId="5" borderId="27" xfId="1" applyNumberFormat="1" applyFont="1" applyFill="1" applyBorder="1" applyAlignment="1" applyProtection="1">
      <alignment vertical="center"/>
    </xf>
    <xf numFmtId="49" fontId="4" fillId="0" borderId="9" xfId="1" applyNumberFormat="1" applyFont="1" applyBorder="1" applyAlignment="1" applyProtection="1">
      <alignment horizontal="center" vertical="center" wrapText="1"/>
    </xf>
    <xf numFmtId="0" fontId="4" fillId="0" borderId="18" xfId="1" applyFont="1" applyFill="1" applyBorder="1" applyAlignment="1" applyProtection="1">
      <alignment horizontal="left" vertical="center" wrapText="1"/>
    </xf>
    <xf numFmtId="164" fontId="2" fillId="5" borderId="28" xfId="1" applyNumberFormat="1" applyFont="1" applyFill="1" applyBorder="1" applyAlignment="1" applyProtection="1">
      <alignment vertical="center"/>
    </xf>
    <xf numFmtId="164" fontId="2" fillId="5" borderId="29" xfId="1" applyNumberFormat="1" applyFont="1" applyFill="1" applyBorder="1" applyAlignment="1" applyProtection="1">
      <alignment vertical="center"/>
    </xf>
    <xf numFmtId="49" fontId="2" fillId="0" borderId="30" xfId="1" applyNumberFormat="1" applyFont="1" applyBorder="1" applyAlignment="1" applyProtection="1">
      <alignment horizontal="center" vertical="center" wrapText="1"/>
    </xf>
    <xf numFmtId="0" fontId="2" fillId="0" borderId="30" xfId="1" applyFont="1" applyBorder="1" applyAlignment="1" applyProtection="1">
      <alignment horizontal="left" vertical="center" wrapText="1" indent="2"/>
    </xf>
    <xf numFmtId="164" fontId="2" fillId="6" borderId="22" xfId="1" applyNumberFormat="1" applyFont="1" applyFill="1" applyBorder="1" applyAlignment="1" applyProtection="1">
      <alignment vertical="center"/>
      <protection locked="0"/>
    </xf>
    <xf numFmtId="164" fontId="2" fillId="6" borderId="23" xfId="1" applyNumberFormat="1" applyFont="1" applyFill="1" applyBorder="1" applyAlignment="1" applyProtection="1">
      <alignment vertical="center"/>
      <protection locked="0"/>
    </xf>
    <xf numFmtId="164" fontId="2" fillId="7" borderId="22" xfId="1" applyNumberFormat="1" applyFont="1" applyFill="1" applyBorder="1" applyAlignment="1" applyProtection="1">
      <alignment vertical="center"/>
    </xf>
    <xf numFmtId="49" fontId="4" fillId="0" borderId="18" xfId="1" applyNumberFormat="1" applyFont="1" applyBorder="1" applyAlignment="1" applyProtection="1">
      <alignment horizontal="center" vertical="center" wrapText="1"/>
    </xf>
    <xf numFmtId="0" fontId="4" fillId="0" borderId="18" xfId="1" applyFont="1" applyBorder="1" applyAlignment="1" applyProtection="1">
      <alignment horizontal="left" vertical="center" wrapText="1" indent="1"/>
    </xf>
    <xf numFmtId="164" fontId="2" fillId="7" borderId="23" xfId="1" applyNumberFormat="1" applyFont="1" applyFill="1" applyBorder="1" applyAlignment="1" applyProtection="1">
      <alignment vertical="center"/>
    </xf>
    <xf numFmtId="0" fontId="2" fillId="0" borderId="31" xfId="1" applyFont="1" applyBorder="1" applyAlignment="1" applyProtection="1">
      <alignment horizontal="left" vertical="center" wrapText="1" indent="2"/>
    </xf>
    <xf numFmtId="49" fontId="4" fillId="0" borderId="31" xfId="1" applyNumberFormat="1" applyFont="1" applyBorder="1" applyAlignment="1" applyProtection="1">
      <alignment horizontal="center" vertical="center" wrapText="1"/>
    </xf>
    <xf numFmtId="0" fontId="4" fillId="0" borderId="31" xfId="1" applyFont="1" applyFill="1" applyBorder="1" applyAlignment="1" applyProtection="1">
      <alignment horizontal="left" vertical="center" wrapText="1"/>
    </xf>
    <xf numFmtId="0" fontId="2" fillId="0" borderId="24" xfId="1" applyFont="1" applyBorder="1" applyAlignment="1" applyProtection="1">
      <alignment horizontal="left" vertical="center" wrapText="1" indent="1"/>
    </xf>
    <xf numFmtId="165" fontId="8" fillId="8" borderId="28" xfId="5" applyNumberFormat="1" applyFont="1" applyFill="1" applyBorder="1" applyAlignment="1" applyProtection="1">
      <alignment horizontal="right" vertical="center"/>
    </xf>
    <xf numFmtId="165" fontId="8" fillId="8" borderId="18" xfId="5" applyNumberFormat="1" applyFont="1" applyFill="1" applyBorder="1" applyAlignment="1" applyProtection="1">
      <alignment horizontal="right" vertical="center"/>
    </xf>
    <xf numFmtId="164" fontId="2" fillId="0" borderId="0" xfId="1" applyNumberFormat="1" applyFont="1" applyAlignment="1" applyProtection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9" fillId="9" borderId="0" xfId="6" applyFont="1" applyFill="1" applyProtection="1">
      <protection locked="0"/>
    </xf>
    <xf numFmtId="0" fontId="9" fillId="0" borderId="0" xfId="7" applyFont="1" applyFill="1" applyAlignment="1" applyProtection="1">
      <alignment horizontal="left" vertical="center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/>
      <protection locked="0"/>
    </xf>
    <xf numFmtId="164" fontId="2" fillId="7" borderId="26" xfId="1" applyNumberFormat="1" applyFont="1" applyFill="1" applyBorder="1" applyAlignment="1" applyProtection="1">
      <alignment vertical="center"/>
    </xf>
    <xf numFmtId="164" fontId="2" fillId="5" borderId="32" xfId="1" applyNumberFormat="1" applyFont="1" applyFill="1" applyBorder="1" applyAlignment="1" applyProtection="1">
      <alignment vertical="center"/>
    </xf>
    <xf numFmtId="164" fontId="2" fillId="7" borderId="27" xfId="1" applyNumberFormat="1" applyFont="1" applyFill="1" applyBorder="1" applyAlignment="1" applyProtection="1">
      <alignment vertical="center"/>
    </xf>
    <xf numFmtId="0" fontId="4" fillId="3" borderId="5" xfId="2" applyNumberFormat="1" applyFont="1" applyFill="1" applyBorder="1" applyAlignment="1" applyProtection="1">
      <alignment horizontal="center" vertical="center" wrapText="1"/>
    </xf>
    <xf numFmtId="0" fontId="2" fillId="4" borderId="33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49" fontId="4" fillId="0" borderId="34" xfId="1" applyNumberFormat="1" applyFont="1" applyBorder="1" applyAlignment="1" applyProtection="1">
      <alignment horizontal="center" vertical="center" wrapText="1"/>
    </xf>
    <xf numFmtId="0" fontId="4" fillId="0" borderId="21" xfId="1" applyFont="1" applyBorder="1" applyAlignment="1" applyProtection="1">
      <alignment horizontal="left" vertical="center" wrapText="1" indent="1"/>
    </xf>
    <xf numFmtId="0" fontId="10" fillId="0" borderId="0" xfId="1" applyFont="1" applyAlignment="1" applyProtection="1">
      <alignment vertical="center" wrapText="1"/>
    </xf>
    <xf numFmtId="0" fontId="10" fillId="0" borderId="0" xfId="1" applyFont="1" applyAlignment="1" applyProtection="1">
      <alignment vertical="center"/>
    </xf>
  </cellXfs>
  <cellStyles count="8">
    <cellStyle name="Обычный" xfId="0" builtinId="0"/>
    <cellStyle name="Обычный 2 2 2" xfId="6"/>
    <cellStyle name="Обычный 3" xfId="7"/>
    <cellStyle name="Обычный 6" xfId="5"/>
    <cellStyle name="Обычный_FORM3.1" xfId="4"/>
    <cellStyle name="Обычный_methodics230802-pril1-3" xfId="1"/>
    <cellStyle name="Обычный_Книга1" xfId="2"/>
    <cellStyle name="Обычный_Образец шаблона Сетевые организации" xfId="3"/>
  </cellStyles>
  <dxfs count="6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4;%20&#1052;&#1052;&#1056;&#1055;%202019%20&#1060;&#1072;&#1082;&#1090;%20&#1055;&#1088;&#1080;&#1083;&#1086;&#1078;&#1077;&#1085;&#1080;&#1103;%20&#1074;%201-6%20&#1082;%20&#1057;&#1055;&#104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согласования"/>
      <sheetName val="Приложение 1 "/>
      <sheetName val="Приложение 2"/>
      <sheetName val="Приложение 3"/>
      <sheetName val="Приложение 4"/>
      <sheetName val="Приложение 5"/>
      <sheetName val="Приложение 6"/>
    </sheetNames>
    <sheetDataSet>
      <sheetData sheetId="0"/>
      <sheetData sheetId="1">
        <row r="3">
          <cell r="A3" t="str">
            <v xml:space="preserve">Организация: </v>
          </cell>
        </row>
        <row r="264">
          <cell r="D264">
            <v>0</v>
          </cell>
          <cell r="E264">
            <v>0</v>
          </cell>
          <cell r="H264">
            <v>0</v>
          </cell>
          <cell r="I264">
            <v>0</v>
          </cell>
        </row>
        <row r="280">
          <cell r="D280">
            <v>30061.576999999997</v>
          </cell>
          <cell r="E280">
            <v>8.7772000000000006</v>
          </cell>
          <cell r="H280">
            <v>27006.741000000002</v>
          </cell>
          <cell r="I280">
            <v>7.8188000000000004</v>
          </cell>
        </row>
        <row r="364">
          <cell r="D364">
            <v>0</v>
          </cell>
          <cell r="E364">
            <v>0</v>
          </cell>
          <cell r="H364">
            <v>0</v>
          </cell>
          <cell r="I364">
            <v>0</v>
          </cell>
        </row>
        <row r="401">
          <cell r="D401">
            <v>0</v>
          </cell>
          <cell r="E401">
            <v>0</v>
          </cell>
          <cell r="H401">
            <v>0</v>
          </cell>
          <cell r="I401">
            <v>0</v>
          </cell>
        </row>
        <row r="488">
          <cell r="D488">
            <v>10219.301999999998</v>
          </cell>
          <cell r="E488">
            <v>2.782</v>
          </cell>
          <cell r="H488">
            <v>9940.4880000000012</v>
          </cell>
          <cell r="I488">
            <v>2.8809999999999998</v>
          </cell>
        </row>
        <row r="492">
          <cell r="D492">
            <v>19842.275000000001</v>
          </cell>
          <cell r="E492">
            <v>5.9952000000000005</v>
          </cell>
          <cell r="H492">
            <v>17066.253000000001</v>
          </cell>
          <cell r="I492">
            <v>4.9378000000000011</v>
          </cell>
        </row>
        <row r="497">
          <cell r="D497">
            <v>0</v>
          </cell>
          <cell r="E497">
            <v>0</v>
          </cell>
          <cell r="H497">
            <v>0</v>
          </cell>
          <cell r="I497">
            <v>0</v>
          </cell>
        </row>
        <row r="513">
          <cell r="D513">
            <v>805.08800000000008</v>
          </cell>
          <cell r="E513">
            <v>0.25030000000000002</v>
          </cell>
          <cell r="H513">
            <v>823.29699999999991</v>
          </cell>
          <cell r="I513">
            <v>0.2482</v>
          </cell>
        </row>
        <row r="597">
          <cell r="D597">
            <v>0</v>
          </cell>
          <cell r="E597">
            <v>0</v>
          </cell>
          <cell r="H597">
            <v>0</v>
          </cell>
          <cell r="I597">
            <v>0</v>
          </cell>
        </row>
        <row r="634">
          <cell r="D634">
            <v>0</v>
          </cell>
          <cell r="E634">
            <v>0</v>
          </cell>
          <cell r="H634">
            <v>0</v>
          </cell>
          <cell r="I634">
            <v>0</v>
          </cell>
        </row>
        <row r="721">
          <cell r="D721">
            <v>297.10700000000003</v>
          </cell>
          <cell r="E721">
            <v>0.1018</v>
          </cell>
          <cell r="H721">
            <v>238.97499999999999</v>
          </cell>
          <cell r="I721">
            <v>7.1199999999999999E-2</v>
          </cell>
        </row>
        <row r="724">
          <cell r="D724">
            <v>507.98100000000005</v>
          </cell>
          <cell r="E724">
            <v>0.14850000000000002</v>
          </cell>
          <cell r="H724">
            <v>584.32199999999989</v>
          </cell>
          <cell r="I724">
            <v>0.17699999999999999</v>
          </cell>
        </row>
        <row r="729">
          <cell r="D729">
            <v>0</v>
          </cell>
          <cell r="E729">
            <v>0</v>
          </cell>
          <cell r="H729">
            <v>0</v>
          </cell>
          <cell r="I729">
            <v>0</v>
          </cell>
        </row>
        <row r="745">
          <cell r="D745">
            <v>0</v>
          </cell>
          <cell r="E745">
            <v>0</v>
          </cell>
          <cell r="H745">
            <v>0</v>
          </cell>
          <cell r="I745">
            <v>0</v>
          </cell>
        </row>
        <row r="829">
          <cell r="D829">
            <v>0</v>
          </cell>
          <cell r="E829">
            <v>0</v>
          </cell>
          <cell r="H829">
            <v>0</v>
          </cell>
          <cell r="I829">
            <v>0</v>
          </cell>
        </row>
        <row r="836">
          <cell r="D836">
            <v>412.63200000000006</v>
          </cell>
          <cell r="E836">
            <v>0.13669999999999999</v>
          </cell>
          <cell r="H836">
            <v>312.91700000000003</v>
          </cell>
          <cell r="I836">
            <v>8.9499999999999996E-2</v>
          </cell>
        </row>
        <row r="866">
          <cell r="D866">
            <v>0</v>
          </cell>
          <cell r="E866">
            <v>0</v>
          </cell>
          <cell r="H866">
            <v>0</v>
          </cell>
          <cell r="I866">
            <v>0</v>
          </cell>
        </row>
        <row r="956">
          <cell r="D956">
            <v>1581.494999999999</v>
          </cell>
          <cell r="E956">
            <v>0.50280000000000058</v>
          </cell>
          <cell r="H956">
            <v>1822.7340000000004</v>
          </cell>
          <cell r="I956">
            <v>0.5293000000000001</v>
          </cell>
        </row>
        <row r="961">
          <cell r="D961">
            <v>0</v>
          </cell>
          <cell r="E961">
            <v>0</v>
          </cell>
          <cell r="H961">
            <v>0</v>
          </cell>
          <cell r="I961">
            <v>0</v>
          </cell>
        </row>
        <row r="976">
          <cell r="D976">
            <v>0</v>
          </cell>
          <cell r="E976">
            <v>0</v>
          </cell>
          <cell r="H976">
            <v>0</v>
          </cell>
          <cell r="I976">
            <v>0</v>
          </cell>
        </row>
        <row r="1060">
          <cell r="D1060">
            <v>0</v>
          </cell>
          <cell r="E1060">
            <v>0</v>
          </cell>
          <cell r="H1060">
            <v>0</v>
          </cell>
          <cell r="I1060">
            <v>0</v>
          </cell>
        </row>
        <row r="1067">
          <cell r="D1067">
            <v>44.014000000000003</v>
          </cell>
          <cell r="E1067">
            <v>1.9E-2</v>
          </cell>
          <cell r="H1067">
            <v>40.480000000000004</v>
          </cell>
          <cell r="I1067">
            <v>1.18E-2</v>
          </cell>
        </row>
        <row r="1097">
          <cell r="D1097">
            <v>33.527000000000001</v>
          </cell>
          <cell r="E1097">
            <v>1.6E-2</v>
          </cell>
          <cell r="H1097">
            <v>28.434000000000001</v>
          </cell>
          <cell r="I1097">
            <v>1.2999999999999999E-2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U50"/>
  <sheetViews>
    <sheetView topLeftCell="E1" zoomScale="80" zoomScaleNormal="80" workbookViewId="0">
      <selection activeCell="G48" sqref="G48"/>
    </sheetView>
  </sheetViews>
  <sheetFormatPr defaultRowHeight="15" x14ac:dyDescent="0.25"/>
  <cols>
    <col min="3" max="3" width="2.7109375" style="1" customWidth="1"/>
    <col min="4" max="4" width="6.7109375" style="1" customWidth="1"/>
    <col min="5" max="5" width="45.7109375" style="2" customWidth="1"/>
    <col min="6" max="6" width="14" style="1" customWidth="1"/>
    <col min="7" max="7" width="13" style="1" customWidth="1"/>
    <col min="8" max="8" width="10.7109375" style="1" customWidth="1"/>
    <col min="9" max="9" width="11.7109375" style="1" customWidth="1"/>
    <col min="10" max="10" width="10" style="1" customWidth="1"/>
    <col min="11" max="11" width="12" style="1" customWidth="1"/>
    <col min="12" max="12" width="11.85546875" style="1" customWidth="1"/>
    <col min="13" max="13" width="10.140625" style="1" customWidth="1"/>
    <col min="14" max="14" width="11.28515625" style="1" customWidth="1"/>
    <col min="15" max="15" width="10.28515625" style="1" customWidth="1"/>
    <col min="16" max="16" width="11.28515625" style="1" customWidth="1"/>
    <col min="17" max="17" width="12" style="1" customWidth="1"/>
    <col min="18" max="18" width="12.140625" style="1" customWidth="1"/>
    <col min="19" max="19" width="11.5703125" style="1" customWidth="1"/>
    <col min="20" max="20" width="10.7109375" style="1" customWidth="1"/>
    <col min="21" max="21" width="2.5703125" style="1" hidden="1" customWidth="1"/>
  </cols>
  <sheetData>
    <row r="4" spans="3:21" hidden="1" x14ac:dyDescent="0.25">
      <c r="C4" s="3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3:21" x14ac:dyDescent="0.25">
      <c r="C5" s="8"/>
      <c r="D5" s="9" t="s"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3:21" x14ac:dyDescent="0.25">
      <c r="C6" s="8"/>
      <c r="D6" s="12" t="str">
        <f>'[1]Приложение 1 '!A3</f>
        <v xml:space="preserve">Организация: 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1"/>
    </row>
    <row r="7" spans="3:21" ht="15.75" thickBot="1" x14ac:dyDescent="0.3">
      <c r="C7" s="8"/>
      <c r="D7" s="14" t="s">
        <v>1</v>
      </c>
      <c r="E7" s="15" t="s">
        <v>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1"/>
    </row>
    <row r="8" spans="3:21" x14ac:dyDescent="0.25">
      <c r="C8" s="8"/>
      <c r="D8" s="17" t="s">
        <v>3</v>
      </c>
      <c r="E8" s="18" t="s">
        <v>4</v>
      </c>
      <c r="F8" s="19" t="s">
        <v>5</v>
      </c>
      <c r="G8" s="20"/>
      <c r="H8" s="20"/>
      <c r="I8" s="20"/>
      <c r="J8" s="21"/>
      <c r="K8" s="19" t="s">
        <v>6</v>
      </c>
      <c r="L8" s="20"/>
      <c r="M8" s="20"/>
      <c r="N8" s="20"/>
      <c r="O8" s="21"/>
      <c r="P8" s="19" t="s">
        <v>7</v>
      </c>
      <c r="Q8" s="20"/>
      <c r="R8" s="20"/>
      <c r="S8" s="20"/>
      <c r="T8" s="21"/>
      <c r="U8" s="11"/>
    </row>
    <row r="9" spans="3:21" ht="15.75" thickBot="1" x14ac:dyDescent="0.3">
      <c r="C9" s="8"/>
      <c r="D9" s="22"/>
      <c r="E9" s="23"/>
      <c r="F9" s="24" t="s">
        <v>8</v>
      </c>
      <c r="G9" s="25" t="s">
        <v>9</v>
      </c>
      <c r="H9" s="26" t="s">
        <v>10</v>
      </c>
      <c r="I9" s="26" t="s">
        <v>11</v>
      </c>
      <c r="J9" s="27" t="s">
        <v>12</v>
      </c>
      <c r="K9" s="24" t="s">
        <v>8</v>
      </c>
      <c r="L9" s="25" t="s">
        <v>9</v>
      </c>
      <c r="M9" s="26" t="s">
        <v>10</v>
      </c>
      <c r="N9" s="26" t="s">
        <v>11</v>
      </c>
      <c r="O9" s="27" t="s">
        <v>12</v>
      </c>
      <c r="P9" s="24" t="s">
        <v>8</v>
      </c>
      <c r="Q9" s="25" t="s">
        <v>9</v>
      </c>
      <c r="R9" s="26" t="s">
        <v>10</v>
      </c>
      <c r="S9" s="26" t="s">
        <v>11</v>
      </c>
      <c r="T9" s="27" t="s">
        <v>12</v>
      </c>
      <c r="U9" s="11"/>
    </row>
    <row r="10" spans="3:21" ht="15.75" thickBot="1" x14ac:dyDescent="0.3">
      <c r="C10" s="8"/>
      <c r="D10" s="28">
        <v>1</v>
      </c>
      <c r="E10" s="29">
        <f t="shared" ref="E10:T10" si="0">D10+1</f>
        <v>2</v>
      </c>
      <c r="F10" s="29">
        <f t="shared" si="0"/>
        <v>3</v>
      </c>
      <c r="G10" s="29">
        <f t="shared" si="0"/>
        <v>4</v>
      </c>
      <c r="H10" s="29">
        <f t="shared" si="0"/>
        <v>5</v>
      </c>
      <c r="I10" s="29">
        <f t="shared" si="0"/>
        <v>6</v>
      </c>
      <c r="J10" s="29">
        <f t="shared" si="0"/>
        <v>7</v>
      </c>
      <c r="K10" s="29">
        <f t="shared" si="0"/>
        <v>8</v>
      </c>
      <c r="L10" s="29">
        <f t="shared" si="0"/>
        <v>9</v>
      </c>
      <c r="M10" s="29">
        <f t="shared" si="0"/>
        <v>10</v>
      </c>
      <c r="N10" s="29">
        <f t="shared" si="0"/>
        <v>11</v>
      </c>
      <c r="O10" s="29">
        <f t="shared" si="0"/>
        <v>12</v>
      </c>
      <c r="P10" s="29">
        <f t="shared" si="0"/>
        <v>13</v>
      </c>
      <c r="Q10" s="29">
        <f t="shared" si="0"/>
        <v>14</v>
      </c>
      <c r="R10" s="29">
        <f t="shared" si="0"/>
        <v>15</v>
      </c>
      <c r="S10" s="29">
        <f t="shared" si="0"/>
        <v>16</v>
      </c>
      <c r="T10" s="29">
        <f t="shared" si="0"/>
        <v>17</v>
      </c>
      <c r="U10" s="11"/>
    </row>
    <row r="11" spans="3:21" x14ac:dyDescent="0.25">
      <c r="C11" s="8"/>
      <c r="D11" s="30" t="s">
        <v>13</v>
      </c>
      <c r="E11" s="31" t="s">
        <v>14</v>
      </c>
      <c r="F11" s="32">
        <f>F17+F18+F19+F12</f>
        <v>30866.664999999997</v>
      </c>
      <c r="G11" s="33">
        <f>G17+G18+G19+G12</f>
        <v>30061.576999999997</v>
      </c>
      <c r="H11" s="33">
        <f>H13+H17+H18+H19+H12</f>
        <v>805.08800000000008</v>
      </c>
      <c r="I11" s="33">
        <f t="shared" ref="I11:J11" si="1">I13+I17+I18+I19+I12</f>
        <v>20350.256000000001</v>
      </c>
      <c r="J11" s="33">
        <f t="shared" si="1"/>
        <v>1581.494999999999</v>
      </c>
      <c r="K11" s="32">
        <f>K17+K18+K19+K12</f>
        <v>27830.038</v>
      </c>
      <c r="L11" s="33">
        <f>L17+L18+L19+L12</f>
        <v>27006.741000000002</v>
      </c>
      <c r="M11" s="33">
        <f>M13+M17+M18+M19+M12</f>
        <v>823.29699999999991</v>
      </c>
      <c r="N11" s="33">
        <f t="shared" ref="N11:O11" si="2">N13+N17+N18+N19+N12</f>
        <v>17650.575000000001</v>
      </c>
      <c r="O11" s="33">
        <f t="shared" si="2"/>
        <v>1822.7340000000004</v>
      </c>
      <c r="P11" s="32">
        <f>P17+P18+P19</f>
        <v>0</v>
      </c>
      <c r="Q11" s="33">
        <f>Q17+Q18+Q19+Q12</f>
        <v>57068.317999999999</v>
      </c>
      <c r="R11" s="33">
        <f>R13+R17+R18+R19+R12</f>
        <v>1628.385</v>
      </c>
      <c r="S11" s="33">
        <f t="shared" ref="S11:T11" si="3">S13+S17+S18+S19+S12</f>
        <v>38000.831000000006</v>
      </c>
      <c r="T11" s="48">
        <f t="shared" si="3"/>
        <v>3404.2289999999994</v>
      </c>
      <c r="U11" s="11"/>
    </row>
    <row r="12" spans="3:21" x14ac:dyDescent="0.25">
      <c r="C12" s="8"/>
      <c r="D12" s="34" t="s">
        <v>15</v>
      </c>
      <c r="E12" s="35" t="s">
        <v>16</v>
      </c>
      <c r="F12" s="32">
        <f>G12+H12+I12+J12</f>
        <v>30866.664999999997</v>
      </c>
      <c r="G12" s="36">
        <f>'[1]Приложение 1 '!D280-G19</f>
        <v>30061.576999999997</v>
      </c>
      <c r="H12" s="36">
        <f>'[1]Приложение 1 '!D513-H19</f>
        <v>805.08800000000008</v>
      </c>
      <c r="I12" s="36">
        <f>'[1]Приложение 1 '!D745-I19</f>
        <v>0</v>
      </c>
      <c r="J12" s="37">
        <f>'[1]Приложение 1 '!D976-J19</f>
        <v>0</v>
      </c>
      <c r="K12" s="32">
        <f>L12+M12+N12+O12</f>
        <v>27830.038</v>
      </c>
      <c r="L12" s="36">
        <f>'[1]Приложение 1 '!H280-L19</f>
        <v>27006.741000000002</v>
      </c>
      <c r="M12" s="36">
        <f>'[1]Приложение 1 '!H513-M19</f>
        <v>823.29699999999991</v>
      </c>
      <c r="N12" s="36">
        <f>'[1]Приложение 1 '!H745-N19</f>
        <v>0</v>
      </c>
      <c r="O12" s="37">
        <f>'[1]Приложение 1 '!H976-O19</f>
        <v>0</v>
      </c>
      <c r="P12" s="32">
        <f>Q12+R12+S12+T12</f>
        <v>58696.703000000001</v>
      </c>
      <c r="Q12" s="36">
        <f>G12+L12</f>
        <v>57068.317999999999</v>
      </c>
      <c r="R12" s="36">
        <f>H12+M12</f>
        <v>1628.385</v>
      </c>
      <c r="S12" s="36">
        <f>I12+N12</f>
        <v>0</v>
      </c>
      <c r="T12" s="37">
        <f>J12+O12</f>
        <v>0</v>
      </c>
      <c r="U12" s="11"/>
    </row>
    <row r="13" spans="3:21" x14ac:dyDescent="0.25">
      <c r="C13" s="8"/>
      <c r="D13" s="34"/>
      <c r="E13" s="38" t="s">
        <v>17</v>
      </c>
      <c r="F13" s="32">
        <f t="shared" ref="F13:F20" si="4">G13+H13+I13+J13</f>
        <v>21931.751</v>
      </c>
      <c r="G13" s="39"/>
      <c r="H13" s="36">
        <f>H14</f>
        <v>0</v>
      </c>
      <c r="I13" s="36">
        <f>I14+I15</f>
        <v>20350.256000000001</v>
      </c>
      <c r="J13" s="37">
        <f>J15+J16</f>
        <v>1581.494999999999</v>
      </c>
      <c r="K13" s="32">
        <f t="shared" ref="K13:K20" si="5">L13+M13+N13+O13</f>
        <v>19473.309000000001</v>
      </c>
      <c r="L13" s="39"/>
      <c r="M13" s="36">
        <f>M14</f>
        <v>0</v>
      </c>
      <c r="N13" s="36">
        <f>N14+N15</f>
        <v>17650.575000000001</v>
      </c>
      <c r="O13" s="37">
        <f>O15+O16</f>
        <v>1822.7340000000004</v>
      </c>
      <c r="P13" s="32">
        <f>Q13+R13+S13+T13</f>
        <v>41405.060000000005</v>
      </c>
      <c r="Q13" s="39"/>
      <c r="R13" s="36">
        <f>R14</f>
        <v>0</v>
      </c>
      <c r="S13" s="36">
        <f>S14+S15</f>
        <v>38000.831000000006</v>
      </c>
      <c r="T13" s="37">
        <f>T15+T16</f>
        <v>3404.2289999999994</v>
      </c>
      <c r="U13" s="11"/>
    </row>
    <row r="14" spans="3:21" x14ac:dyDescent="0.25">
      <c r="C14" s="8"/>
      <c r="D14" s="34"/>
      <c r="E14" s="40" t="s">
        <v>9</v>
      </c>
      <c r="F14" s="32">
        <f t="shared" si="4"/>
        <v>19842.275000000001</v>
      </c>
      <c r="G14" s="39"/>
      <c r="H14" s="36">
        <f>'[1]Приложение 1 '!D491</f>
        <v>0</v>
      </c>
      <c r="I14" s="36">
        <f>'[1]Приложение 1 '!D492</f>
        <v>19842.275000000001</v>
      </c>
      <c r="J14" s="41"/>
      <c r="K14" s="32">
        <f t="shared" si="5"/>
        <v>17066.253000000001</v>
      </c>
      <c r="L14" s="39"/>
      <c r="M14" s="36">
        <f>'[1]Приложение 1 '!H491</f>
        <v>0</v>
      </c>
      <c r="N14" s="36">
        <f>'[1]Приложение 1 '!H492</f>
        <v>17066.253000000001</v>
      </c>
      <c r="O14" s="41"/>
      <c r="P14" s="32">
        <f t="shared" ref="P14:P20" si="6">Q14+R14+S14+T14</f>
        <v>36908.528000000006</v>
      </c>
      <c r="Q14" s="39"/>
      <c r="R14" s="36">
        <f>H14+M14</f>
        <v>0</v>
      </c>
      <c r="S14" s="36">
        <f>I14+N14</f>
        <v>36908.528000000006</v>
      </c>
      <c r="T14" s="41"/>
      <c r="U14" s="11"/>
    </row>
    <row r="15" spans="3:21" x14ac:dyDescent="0.25">
      <c r="C15" s="8"/>
      <c r="D15" s="34"/>
      <c r="E15" s="40" t="s">
        <v>18</v>
      </c>
      <c r="F15" s="32">
        <f t="shared" si="4"/>
        <v>507.98100000000005</v>
      </c>
      <c r="G15" s="39"/>
      <c r="H15" s="39"/>
      <c r="I15" s="36">
        <f>'[1]Приложение 1 '!D724</f>
        <v>507.98100000000005</v>
      </c>
      <c r="J15" s="37">
        <f>'[1]Приложение 1 '!D725</f>
        <v>0</v>
      </c>
      <c r="K15" s="32">
        <f t="shared" si="5"/>
        <v>584.32199999999989</v>
      </c>
      <c r="L15" s="39"/>
      <c r="M15" s="39"/>
      <c r="N15" s="36">
        <f>'[1]Приложение 1 '!H724</f>
        <v>584.32199999999989</v>
      </c>
      <c r="O15" s="37">
        <f>'[1]Приложение 1 '!H725</f>
        <v>0</v>
      </c>
      <c r="P15" s="32">
        <f t="shared" si="6"/>
        <v>1092.3029999999999</v>
      </c>
      <c r="Q15" s="39"/>
      <c r="R15" s="39"/>
      <c r="S15" s="36">
        <f>I15+N15</f>
        <v>1092.3029999999999</v>
      </c>
      <c r="T15" s="37">
        <f>J15+O15</f>
        <v>0</v>
      </c>
      <c r="U15" s="11"/>
    </row>
    <row r="16" spans="3:21" x14ac:dyDescent="0.25">
      <c r="C16" s="8"/>
      <c r="D16" s="34"/>
      <c r="E16" s="40" t="s">
        <v>19</v>
      </c>
      <c r="F16" s="32">
        <f t="shared" si="4"/>
        <v>1581.494999999999</v>
      </c>
      <c r="G16" s="39"/>
      <c r="H16" s="39"/>
      <c r="I16" s="39"/>
      <c r="J16" s="37">
        <f>'[1]Приложение 1 '!D956</f>
        <v>1581.494999999999</v>
      </c>
      <c r="K16" s="32">
        <f t="shared" si="5"/>
        <v>1822.7340000000004</v>
      </c>
      <c r="L16" s="39"/>
      <c r="M16" s="39"/>
      <c r="N16" s="39"/>
      <c r="O16" s="37">
        <f>'[1]Приложение 1 '!H956</f>
        <v>1822.7340000000004</v>
      </c>
      <c r="P16" s="32">
        <f t="shared" si="6"/>
        <v>3404.2289999999994</v>
      </c>
      <c r="Q16" s="39"/>
      <c r="R16" s="39"/>
      <c r="S16" s="39"/>
      <c r="T16" s="37">
        <f t="shared" ref="T16:T20" si="7">J16+O16</f>
        <v>3404.2289999999994</v>
      </c>
      <c r="U16" s="11"/>
    </row>
    <row r="17" spans="3:21" x14ac:dyDescent="0.25">
      <c r="C17" s="8"/>
      <c r="D17" s="34" t="s">
        <v>20</v>
      </c>
      <c r="E17" s="42" t="s">
        <v>21</v>
      </c>
      <c r="F17" s="32">
        <f t="shared" si="4"/>
        <v>0</v>
      </c>
      <c r="G17" s="36">
        <f>'[1]Приложение 1 '!D264</f>
        <v>0</v>
      </c>
      <c r="H17" s="36">
        <f>'[1]Приложение 1 '!D497</f>
        <v>0</v>
      </c>
      <c r="I17" s="36">
        <f>'[1]Приложение 1 '!D729</f>
        <v>0</v>
      </c>
      <c r="J17" s="36">
        <f>'[1]Приложение 1 '!D961</f>
        <v>0</v>
      </c>
      <c r="K17" s="32">
        <f t="shared" si="5"/>
        <v>0</v>
      </c>
      <c r="L17" s="36">
        <f>'[1]Приложение 1 '!H264</f>
        <v>0</v>
      </c>
      <c r="M17" s="36">
        <f>'[1]Приложение 1 '!H497</f>
        <v>0</v>
      </c>
      <c r="N17" s="36">
        <f>'[1]Приложение 1 '!H729</f>
        <v>0</v>
      </c>
      <c r="O17" s="36">
        <f>'[1]Приложение 1 '!H961</f>
        <v>0</v>
      </c>
      <c r="P17" s="32">
        <f t="shared" si="6"/>
        <v>0</v>
      </c>
      <c r="Q17" s="36">
        <f t="shared" ref="Q17:S20" si="8">G17+L17</f>
        <v>0</v>
      </c>
      <c r="R17" s="36">
        <f t="shared" si="8"/>
        <v>0</v>
      </c>
      <c r="S17" s="36">
        <f t="shared" si="8"/>
        <v>0</v>
      </c>
      <c r="T17" s="37">
        <f t="shared" si="7"/>
        <v>0</v>
      </c>
      <c r="U17" s="11"/>
    </row>
    <row r="18" spans="3:21" x14ac:dyDescent="0.25">
      <c r="C18" s="8"/>
      <c r="D18" s="34" t="s">
        <v>22</v>
      </c>
      <c r="E18" s="42" t="s">
        <v>23</v>
      </c>
      <c r="F18" s="32">
        <f t="shared" si="4"/>
        <v>0</v>
      </c>
      <c r="G18" s="36">
        <f>'[1]Приложение 1 '!D364</f>
        <v>0</v>
      </c>
      <c r="H18" s="36">
        <f>'[1]Приложение 1 '!D597</f>
        <v>0</v>
      </c>
      <c r="I18" s="36">
        <f>'[1]Приложение 1 '!D829</f>
        <v>0</v>
      </c>
      <c r="J18" s="36">
        <f>'[1]Приложение 1 '!D1060</f>
        <v>0</v>
      </c>
      <c r="K18" s="32">
        <f t="shared" si="5"/>
        <v>0</v>
      </c>
      <c r="L18" s="36">
        <f>'[1]Приложение 1 '!H364</f>
        <v>0</v>
      </c>
      <c r="M18" s="36">
        <f>'[1]Приложение 1 '!H597</f>
        <v>0</v>
      </c>
      <c r="N18" s="36">
        <f>'[1]Приложение 1 '!H829</f>
        <v>0</v>
      </c>
      <c r="O18" s="36">
        <f>'[1]Приложение 1 '!H1060</f>
        <v>0</v>
      </c>
      <c r="P18" s="32">
        <f t="shared" si="6"/>
        <v>0</v>
      </c>
      <c r="Q18" s="36">
        <f t="shared" si="8"/>
        <v>0</v>
      </c>
      <c r="R18" s="36">
        <f t="shared" si="8"/>
        <v>0</v>
      </c>
      <c r="S18" s="36">
        <f t="shared" si="8"/>
        <v>0</v>
      </c>
      <c r="T18" s="37">
        <f t="shared" si="7"/>
        <v>0</v>
      </c>
      <c r="U18" s="11"/>
    </row>
    <row r="19" spans="3:21" ht="23.25" thickBot="1" x14ac:dyDescent="0.3">
      <c r="C19" s="8"/>
      <c r="D19" s="43" t="s">
        <v>24</v>
      </c>
      <c r="E19" s="44" t="s">
        <v>25</v>
      </c>
      <c r="F19" s="45">
        <f t="shared" si="4"/>
        <v>0</v>
      </c>
      <c r="G19" s="46">
        <f>'[1]Приложение 1 '!D314</f>
        <v>0</v>
      </c>
      <c r="H19" s="46">
        <f>'[1]Приложение 1 '!D547</f>
        <v>0</v>
      </c>
      <c r="I19" s="46">
        <f>'[1]Приложение 1 '!D779</f>
        <v>0</v>
      </c>
      <c r="J19" s="46">
        <f>'[1]Приложение 1 '!D1010</f>
        <v>0</v>
      </c>
      <c r="K19" s="45">
        <f t="shared" si="5"/>
        <v>0</v>
      </c>
      <c r="L19" s="46">
        <f>'[1]Приложение 1 '!H314</f>
        <v>0</v>
      </c>
      <c r="M19" s="46">
        <f>'[1]Приложение 1 '!H547</f>
        <v>0</v>
      </c>
      <c r="N19" s="46">
        <f>'[1]Приложение 1 '!H779</f>
        <v>0</v>
      </c>
      <c r="O19" s="46">
        <f>'[1]Приложение 1 '!H1010</f>
        <v>0</v>
      </c>
      <c r="P19" s="45">
        <f t="shared" si="6"/>
        <v>0</v>
      </c>
      <c r="Q19" s="46">
        <f t="shared" si="8"/>
        <v>0</v>
      </c>
      <c r="R19" s="46">
        <f t="shared" si="8"/>
        <v>0</v>
      </c>
      <c r="S19" s="46">
        <f t="shared" si="8"/>
        <v>0</v>
      </c>
      <c r="T19" s="37">
        <f t="shared" si="7"/>
        <v>0</v>
      </c>
      <c r="U19" s="11"/>
    </row>
    <row r="20" spans="3:21" x14ac:dyDescent="0.25">
      <c r="C20" s="8"/>
      <c r="D20" s="30" t="s">
        <v>26</v>
      </c>
      <c r="E20" s="31" t="s">
        <v>27</v>
      </c>
      <c r="F20" s="47">
        <f t="shared" si="4"/>
        <v>456.64600000000007</v>
      </c>
      <c r="G20" s="33"/>
      <c r="H20" s="33">
        <f>H22+H23</f>
        <v>0</v>
      </c>
      <c r="I20" s="33">
        <f>I22+I23</f>
        <v>412.63200000000006</v>
      </c>
      <c r="J20" s="48">
        <f>J22+J23</f>
        <v>44.014000000000003</v>
      </c>
      <c r="K20" s="47">
        <f t="shared" si="5"/>
        <v>353.39700000000005</v>
      </c>
      <c r="L20" s="33">
        <f>L22+L23</f>
        <v>0</v>
      </c>
      <c r="M20" s="33">
        <f>M22+M23</f>
        <v>0</v>
      </c>
      <c r="N20" s="33">
        <f>N22+N23</f>
        <v>312.91700000000003</v>
      </c>
      <c r="O20" s="48">
        <f>O22+O23</f>
        <v>40.480000000000004</v>
      </c>
      <c r="P20" s="47">
        <f t="shared" si="6"/>
        <v>810.04300000000012</v>
      </c>
      <c r="Q20" s="33">
        <f t="shared" si="8"/>
        <v>0</v>
      </c>
      <c r="R20" s="33">
        <f t="shared" si="8"/>
        <v>0</v>
      </c>
      <c r="S20" s="33">
        <f t="shared" si="8"/>
        <v>725.54900000000009</v>
      </c>
      <c r="T20" s="48">
        <f t="shared" si="7"/>
        <v>84.494</v>
      </c>
      <c r="U20" s="11"/>
    </row>
    <row r="21" spans="3:21" x14ac:dyDescent="0.25">
      <c r="C21" s="8"/>
      <c r="D21" s="34"/>
      <c r="E21" s="49" t="s">
        <v>28</v>
      </c>
      <c r="F21" s="32">
        <f>IF(F11=0,0,F20/F11*100)</f>
        <v>1.4794147667070612</v>
      </c>
      <c r="G21" s="36"/>
      <c r="H21" s="36">
        <f t="shared" ref="H21:T21" si="9">IF(H11=0,0,H20/H11*100)</f>
        <v>0</v>
      </c>
      <c r="I21" s="36">
        <f t="shared" si="9"/>
        <v>2.0276501681354775</v>
      </c>
      <c r="J21" s="37">
        <f t="shared" si="9"/>
        <v>2.7830628614064561</v>
      </c>
      <c r="K21" s="32">
        <f t="shared" si="9"/>
        <v>1.2698401633515557</v>
      </c>
      <c r="L21" s="36">
        <f t="shared" si="9"/>
        <v>0</v>
      </c>
      <c r="M21" s="36">
        <f t="shared" si="9"/>
        <v>0</v>
      </c>
      <c r="N21" s="36">
        <f t="shared" si="9"/>
        <v>1.772843094346785</v>
      </c>
      <c r="O21" s="37">
        <f t="shared" si="9"/>
        <v>2.2208396836839603</v>
      </c>
      <c r="P21" s="32">
        <f t="shared" si="9"/>
        <v>0</v>
      </c>
      <c r="Q21" s="36">
        <f t="shared" si="9"/>
        <v>0</v>
      </c>
      <c r="R21" s="36">
        <f t="shared" si="9"/>
        <v>0</v>
      </c>
      <c r="S21" s="36">
        <f t="shared" si="9"/>
        <v>1.9092977203577468</v>
      </c>
      <c r="T21" s="37">
        <f t="shared" si="9"/>
        <v>2.4820304391978336</v>
      </c>
      <c r="U21" s="11"/>
    </row>
    <row r="22" spans="3:21" x14ac:dyDescent="0.25">
      <c r="C22" s="8"/>
      <c r="D22" s="34" t="s">
        <v>29</v>
      </c>
      <c r="E22" s="49" t="s">
        <v>30</v>
      </c>
      <c r="F22" s="32">
        <f t="shared" ref="F22:F36" si="10">G22+H22+I22+J22</f>
        <v>456.64600000000007</v>
      </c>
      <c r="G22" s="36">
        <f>'[1]Приложение 1 '!D371</f>
        <v>0</v>
      </c>
      <c r="H22" s="36">
        <f>'[1]Приложение 1 '!D604</f>
        <v>0</v>
      </c>
      <c r="I22" s="36">
        <f>'[1]Приложение 1 '!D836</f>
        <v>412.63200000000006</v>
      </c>
      <c r="J22" s="37">
        <f>'[1]Приложение 1 '!D1067</f>
        <v>44.014000000000003</v>
      </c>
      <c r="K22" s="32">
        <f t="shared" ref="K22:K37" si="11">L22+M22+N22+O22</f>
        <v>353.39700000000005</v>
      </c>
      <c r="L22" s="36">
        <f>'[1]Приложение 1 '!H371</f>
        <v>0</v>
      </c>
      <c r="M22" s="36">
        <f>'[1]Приложение 1 '!H604</f>
        <v>0</v>
      </c>
      <c r="N22" s="36">
        <f>'[1]Приложение 1 '!H836</f>
        <v>312.91700000000003</v>
      </c>
      <c r="O22" s="37">
        <f>'[1]Приложение 1 '!H1067</f>
        <v>40.480000000000004</v>
      </c>
      <c r="P22" s="32">
        <f t="shared" ref="P22:P37" si="12">Q22+R22+S22+T22</f>
        <v>810.04300000000012</v>
      </c>
      <c r="Q22" s="36">
        <f t="shared" ref="Q22:T36" si="13">G22+L22</f>
        <v>0</v>
      </c>
      <c r="R22" s="36">
        <f t="shared" si="13"/>
        <v>0</v>
      </c>
      <c r="S22" s="36">
        <f t="shared" si="13"/>
        <v>725.54900000000009</v>
      </c>
      <c r="T22" s="37">
        <f t="shared" si="13"/>
        <v>84.494</v>
      </c>
      <c r="U22" s="11"/>
    </row>
    <row r="23" spans="3:21" ht="15.75" thickBot="1" x14ac:dyDescent="0.3">
      <c r="C23" s="8"/>
      <c r="D23" s="43" t="s">
        <v>31</v>
      </c>
      <c r="E23" s="50" t="s">
        <v>32</v>
      </c>
      <c r="F23" s="45">
        <f t="shared" si="10"/>
        <v>0</v>
      </c>
      <c r="G23" s="46"/>
      <c r="H23" s="46">
        <f>'[1]Приложение 1 '!D605</f>
        <v>0</v>
      </c>
      <c r="I23" s="46">
        <f>'[1]Приложение 1 '!D837</f>
        <v>0</v>
      </c>
      <c r="J23" s="51">
        <f>'[1]Приложение 1 '!D1068</f>
        <v>0</v>
      </c>
      <c r="K23" s="45">
        <f t="shared" si="11"/>
        <v>0</v>
      </c>
      <c r="L23" s="46">
        <f>'[1]Приложение 1 '!H372</f>
        <v>0</v>
      </c>
      <c r="M23" s="46">
        <f>'[1]Приложение 1 '!H605</f>
        <v>0</v>
      </c>
      <c r="N23" s="46">
        <f>'[1]Приложение 1 '!H837</f>
        <v>0</v>
      </c>
      <c r="O23" s="51">
        <f>'[1]Приложение 1 '!H1068</f>
        <v>0</v>
      </c>
      <c r="P23" s="45">
        <f t="shared" si="12"/>
        <v>0</v>
      </c>
      <c r="Q23" s="46">
        <f t="shared" si="13"/>
        <v>0</v>
      </c>
      <c r="R23" s="46">
        <f t="shared" si="13"/>
        <v>0</v>
      </c>
      <c r="S23" s="46">
        <f t="shared" si="13"/>
        <v>0</v>
      </c>
      <c r="T23" s="51">
        <f t="shared" si="13"/>
        <v>0</v>
      </c>
      <c r="U23" s="11"/>
    </row>
    <row r="24" spans="3:21" ht="23.25" thickBot="1" x14ac:dyDescent="0.3">
      <c r="C24" s="8"/>
      <c r="D24" s="52" t="s">
        <v>33</v>
      </c>
      <c r="E24" s="53" t="s">
        <v>34</v>
      </c>
      <c r="F24" s="54">
        <f t="shared" si="10"/>
        <v>10516.408999999998</v>
      </c>
      <c r="G24" s="55">
        <f>'[1]Приложение 1 '!D488</f>
        <v>10219.301999999998</v>
      </c>
      <c r="H24" s="55">
        <f>'[1]Приложение 1 '!D721</f>
        <v>297.10700000000003</v>
      </c>
      <c r="I24" s="55">
        <f>'[1]Приложение 1 '!D953</f>
        <v>0</v>
      </c>
      <c r="J24" s="55">
        <f>'[1]Приложение 1 '!D1184</f>
        <v>0</v>
      </c>
      <c r="K24" s="54">
        <f t="shared" si="11"/>
        <v>10179.463000000002</v>
      </c>
      <c r="L24" s="55">
        <f>'[1]Приложение 1 '!H488</f>
        <v>9940.4880000000012</v>
      </c>
      <c r="M24" s="55">
        <f>'[1]Приложение 1 '!H721</f>
        <v>238.97499999999999</v>
      </c>
      <c r="N24" s="55">
        <f>'[1]Приложение 1 '!H953</f>
        <v>0</v>
      </c>
      <c r="O24" s="55">
        <f>'[1]Приложение 1 '!H1184</f>
        <v>0</v>
      </c>
      <c r="P24" s="54">
        <f t="shared" si="12"/>
        <v>20695.871999999999</v>
      </c>
      <c r="Q24" s="55">
        <f t="shared" si="13"/>
        <v>20159.79</v>
      </c>
      <c r="R24" s="55">
        <f t="shared" si="13"/>
        <v>536.08199999999999</v>
      </c>
      <c r="S24" s="55">
        <f t="shared" si="13"/>
        <v>0</v>
      </c>
      <c r="T24" s="78">
        <f t="shared" si="13"/>
        <v>0</v>
      </c>
      <c r="U24" s="11"/>
    </row>
    <row r="25" spans="3:21" ht="15.75" thickBot="1" x14ac:dyDescent="0.3">
      <c r="C25" s="8"/>
      <c r="D25" s="56"/>
      <c r="E25" s="57" t="s">
        <v>35</v>
      </c>
      <c r="F25" s="32">
        <f t="shared" ref="F25" si="14">SUM(J25+I25+H25+G25)</f>
        <v>0</v>
      </c>
      <c r="G25" s="58"/>
      <c r="H25" s="58"/>
      <c r="I25" s="58"/>
      <c r="J25" s="59"/>
      <c r="K25" s="32">
        <f t="shared" ref="K25" si="15">SUM(O25+N25+M25+L25)</f>
        <v>0</v>
      </c>
      <c r="L25" s="58"/>
      <c r="M25" s="58"/>
      <c r="N25" s="58"/>
      <c r="O25" s="59"/>
      <c r="P25" s="32">
        <f t="shared" si="12"/>
        <v>0</v>
      </c>
      <c r="Q25" s="60">
        <f t="shared" si="13"/>
        <v>0</v>
      </c>
      <c r="R25" s="60">
        <f t="shared" si="13"/>
        <v>0</v>
      </c>
      <c r="S25" s="60">
        <f t="shared" si="13"/>
        <v>0</v>
      </c>
      <c r="T25" s="63">
        <f t="shared" si="13"/>
        <v>0</v>
      </c>
      <c r="U25" s="11"/>
    </row>
    <row r="26" spans="3:21" ht="23.25" thickBot="1" x14ac:dyDescent="0.3">
      <c r="C26" s="8"/>
      <c r="D26" s="61" t="s">
        <v>36</v>
      </c>
      <c r="E26" s="62" t="s">
        <v>37</v>
      </c>
      <c r="F26" s="32">
        <f>G26+H26+I26+J26</f>
        <v>0</v>
      </c>
      <c r="G26" s="60">
        <f>'[1]Приложение 1 '!D489</f>
        <v>0</v>
      </c>
      <c r="H26" s="60">
        <f>'[1]Приложение 1 '!D722</f>
        <v>0</v>
      </c>
      <c r="I26" s="60">
        <f>'[1]Приложение 1 '!D954</f>
        <v>0</v>
      </c>
      <c r="J26" s="63">
        <f>'[1]Приложение 1 '!D1185</f>
        <v>0</v>
      </c>
      <c r="K26" s="32">
        <f>L26+M26+N26+O26</f>
        <v>0</v>
      </c>
      <c r="L26" s="60">
        <f>'[1]Приложение 1 '!H489</f>
        <v>0</v>
      </c>
      <c r="M26" s="60">
        <f>'[1]Приложение 1 '!H722</f>
        <v>0</v>
      </c>
      <c r="N26" s="60">
        <f>'[1]Приложение 1 '!H954</f>
        <v>0</v>
      </c>
      <c r="O26" s="63">
        <f>'[1]Приложение 1 '!H1185</f>
        <v>0</v>
      </c>
      <c r="P26" s="32">
        <f>Q26+R26+S26+T26</f>
        <v>0</v>
      </c>
      <c r="Q26" s="60">
        <f>G26+L26</f>
        <v>0</v>
      </c>
      <c r="R26" s="60">
        <f>H26+M26</f>
        <v>0</v>
      </c>
      <c r="S26" s="60">
        <f>I26+N26</f>
        <v>0</v>
      </c>
      <c r="T26" s="63">
        <f>J26+O26</f>
        <v>0</v>
      </c>
      <c r="U26" s="11"/>
    </row>
    <row r="27" spans="3:21" ht="15.75" thickBot="1" x14ac:dyDescent="0.3">
      <c r="C27" s="8"/>
      <c r="D27" s="34"/>
      <c r="E27" s="64" t="s">
        <v>35</v>
      </c>
      <c r="F27" s="32">
        <f t="shared" ref="F27" si="16">SUM(J27+I27+H27+G27)</f>
        <v>0</v>
      </c>
      <c r="G27" s="58"/>
      <c r="H27" s="58"/>
      <c r="I27" s="58"/>
      <c r="J27" s="59"/>
      <c r="K27" s="32">
        <f t="shared" ref="K27" si="17">SUM(O27+N27+M27+L27)</f>
        <v>0</v>
      </c>
      <c r="L27" s="58"/>
      <c r="M27" s="58"/>
      <c r="N27" s="58"/>
      <c r="O27" s="59"/>
      <c r="P27" s="32">
        <f t="shared" ref="P27" si="18">Q27+R27+S27+T27</f>
        <v>0</v>
      </c>
      <c r="Q27" s="60">
        <f t="shared" ref="Q27:T27" si="19">G27+L27</f>
        <v>0</v>
      </c>
      <c r="R27" s="60">
        <f t="shared" si="19"/>
        <v>0</v>
      </c>
      <c r="S27" s="60">
        <f t="shared" si="19"/>
        <v>0</v>
      </c>
      <c r="T27" s="63">
        <f t="shared" si="19"/>
        <v>0</v>
      </c>
      <c r="U27" s="11"/>
    </row>
    <row r="28" spans="3:21" x14ac:dyDescent="0.25">
      <c r="C28" s="8"/>
      <c r="D28" s="30" t="s">
        <v>38</v>
      </c>
      <c r="E28" s="31" t="s">
        <v>39</v>
      </c>
      <c r="F28" s="47">
        <f t="shared" si="10"/>
        <v>19893.61</v>
      </c>
      <c r="G28" s="33">
        <f>G30+G36</f>
        <v>0</v>
      </c>
      <c r="H28" s="33">
        <f>H30+H36</f>
        <v>0</v>
      </c>
      <c r="I28" s="33">
        <f>I30+I36</f>
        <v>18356.129000000001</v>
      </c>
      <c r="J28" s="33">
        <f>J30+J36</f>
        <v>1537.481</v>
      </c>
      <c r="K28" s="47">
        <f t="shared" si="11"/>
        <v>17297.178</v>
      </c>
      <c r="L28" s="33">
        <f>L30+L36</f>
        <v>0</v>
      </c>
      <c r="M28" s="33">
        <f>M30+M36</f>
        <v>0</v>
      </c>
      <c r="N28" s="33">
        <f>N30+N36</f>
        <v>15514.924000000001</v>
      </c>
      <c r="O28" s="48">
        <f>O30+O36</f>
        <v>1782.2539999999999</v>
      </c>
      <c r="P28" s="47">
        <f t="shared" si="12"/>
        <v>37190.788</v>
      </c>
      <c r="Q28" s="33">
        <f>Q30+Q36</f>
        <v>0</v>
      </c>
      <c r="R28" s="33">
        <f>R30+R36</f>
        <v>0</v>
      </c>
      <c r="S28" s="33">
        <f>S30+S36</f>
        <v>33871.053</v>
      </c>
      <c r="T28" s="48">
        <f>T30+T36</f>
        <v>3319.7349999999997</v>
      </c>
      <c r="U28" s="11"/>
    </row>
    <row r="29" spans="3:21" ht="22.5" x14ac:dyDescent="0.25">
      <c r="C29" s="8"/>
      <c r="D29" s="65"/>
      <c r="E29" s="66" t="s">
        <v>40</v>
      </c>
      <c r="F29" s="32">
        <f>G29+H29+I29+J29</f>
        <v>76.961999999999989</v>
      </c>
      <c r="G29" s="58"/>
      <c r="H29" s="58"/>
      <c r="I29" s="58"/>
      <c r="J29" s="58">
        <v>76.961999999999989</v>
      </c>
      <c r="K29" s="32">
        <f t="shared" si="11"/>
        <v>69.804000000000002</v>
      </c>
      <c r="L29" s="58"/>
      <c r="M29" s="58"/>
      <c r="N29" s="58"/>
      <c r="O29" s="59">
        <v>69.804000000000002</v>
      </c>
      <c r="P29" s="32">
        <f t="shared" si="12"/>
        <v>146.76599999999999</v>
      </c>
      <c r="Q29" s="60">
        <f>G29+L29</f>
        <v>0</v>
      </c>
      <c r="R29" s="60">
        <f t="shared" ref="R29:T29" si="20">H29+M29</f>
        <v>0</v>
      </c>
      <c r="S29" s="60">
        <f t="shared" si="20"/>
        <v>0</v>
      </c>
      <c r="T29" s="63">
        <f t="shared" si="20"/>
        <v>146.76599999999999</v>
      </c>
      <c r="U29" s="11"/>
    </row>
    <row r="30" spans="3:21" x14ac:dyDescent="0.25">
      <c r="C30" s="8"/>
      <c r="D30" s="34" t="s">
        <v>41</v>
      </c>
      <c r="E30" s="38" t="s">
        <v>42</v>
      </c>
      <c r="F30" s="32">
        <f t="shared" si="10"/>
        <v>19860.083000000002</v>
      </c>
      <c r="G30" s="36">
        <f>G31+G32+G33+G34</f>
        <v>0</v>
      </c>
      <c r="H30" s="36">
        <f>H31+H32+H33+H34</f>
        <v>0</v>
      </c>
      <c r="I30" s="36">
        <f>I31+I32+I33+I34</f>
        <v>18356.129000000001</v>
      </c>
      <c r="J30" s="36">
        <f>J31+J32+J33+J34</f>
        <v>1503.954</v>
      </c>
      <c r="K30" s="32">
        <f t="shared" si="11"/>
        <v>17268.744000000002</v>
      </c>
      <c r="L30" s="36">
        <f>L31+L32+L33+L34</f>
        <v>0</v>
      </c>
      <c r="M30" s="36">
        <f>M31+M32+M33+M34</f>
        <v>0</v>
      </c>
      <c r="N30" s="36">
        <f>N31+N32+N33+N34</f>
        <v>15514.924000000001</v>
      </c>
      <c r="O30" s="36">
        <f>O31+O32+O33+O34</f>
        <v>1753.82</v>
      </c>
      <c r="P30" s="32">
        <f t="shared" si="12"/>
        <v>37128.826999999997</v>
      </c>
      <c r="Q30" s="36">
        <f t="shared" si="13"/>
        <v>0</v>
      </c>
      <c r="R30" s="36">
        <f t="shared" si="13"/>
        <v>0</v>
      </c>
      <c r="S30" s="36">
        <f t="shared" si="13"/>
        <v>33871.053</v>
      </c>
      <c r="T30" s="37">
        <f t="shared" si="13"/>
        <v>3257.7739999999999</v>
      </c>
      <c r="U30" s="11"/>
    </row>
    <row r="31" spans="3:21" x14ac:dyDescent="0.25">
      <c r="C31" s="8"/>
      <c r="D31" s="34" t="s">
        <v>43</v>
      </c>
      <c r="E31" s="40" t="s">
        <v>44</v>
      </c>
      <c r="F31" s="32"/>
      <c r="G31" s="58"/>
      <c r="H31" s="58"/>
      <c r="I31" s="58">
        <v>18356.129000000001</v>
      </c>
      <c r="J31" s="59">
        <v>1503.954</v>
      </c>
      <c r="K31" s="32">
        <f t="shared" si="11"/>
        <v>17268.744000000002</v>
      </c>
      <c r="L31" s="58"/>
      <c r="M31" s="58"/>
      <c r="N31" s="58">
        <v>15514.924000000001</v>
      </c>
      <c r="O31" s="59">
        <v>1753.82</v>
      </c>
      <c r="P31" s="32">
        <f t="shared" si="12"/>
        <v>37128.826999999997</v>
      </c>
      <c r="Q31" s="60">
        <f t="shared" si="13"/>
        <v>0</v>
      </c>
      <c r="R31" s="60">
        <f t="shared" si="13"/>
        <v>0</v>
      </c>
      <c r="S31" s="60">
        <f t="shared" si="13"/>
        <v>33871.053</v>
      </c>
      <c r="T31" s="63">
        <f t="shared" si="13"/>
        <v>3257.7739999999999</v>
      </c>
      <c r="U31" s="11"/>
    </row>
    <row r="32" spans="3:21" x14ac:dyDescent="0.25">
      <c r="C32" s="8"/>
      <c r="D32" s="34" t="s">
        <v>45</v>
      </c>
      <c r="E32" s="40" t="s">
        <v>46</v>
      </c>
      <c r="F32" s="32">
        <f t="shared" si="10"/>
        <v>0</v>
      </c>
      <c r="G32" s="58"/>
      <c r="H32" s="58"/>
      <c r="I32" s="58"/>
      <c r="J32" s="59"/>
      <c r="K32" s="32">
        <f t="shared" si="11"/>
        <v>0</v>
      </c>
      <c r="L32" s="58"/>
      <c r="M32" s="58"/>
      <c r="N32" s="58"/>
      <c r="O32" s="59"/>
      <c r="P32" s="32">
        <f t="shared" si="12"/>
        <v>0</v>
      </c>
      <c r="Q32" s="60">
        <f t="shared" si="13"/>
        <v>0</v>
      </c>
      <c r="R32" s="60">
        <f t="shared" si="13"/>
        <v>0</v>
      </c>
      <c r="S32" s="60">
        <f t="shared" si="13"/>
        <v>0</v>
      </c>
      <c r="T32" s="63">
        <f t="shared" si="13"/>
        <v>0</v>
      </c>
      <c r="U32" s="11"/>
    </row>
    <row r="33" spans="3:21" x14ac:dyDescent="0.25">
      <c r="C33" s="8"/>
      <c r="D33" s="34" t="s">
        <v>47</v>
      </c>
      <c r="E33" s="40" t="s">
        <v>48</v>
      </c>
      <c r="F33" s="32">
        <f t="shared" si="10"/>
        <v>0</v>
      </c>
      <c r="G33" s="58"/>
      <c r="H33" s="58"/>
      <c r="I33" s="58"/>
      <c r="J33" s="59"/>
      <c r="K33" s="32">
        <f t="shared" si="11"/>
        <v>0</v>
      </c>
      <c r="L33" s="58"/>
      <c r="M33" s="58"/>
      <c r="N33" s="58"/>
      <c r="O33" s="59"/>
      <c r="P33" s="32">
        <f t="shared" si="12"/>
        <v>0</v>
      </c>
      <c r="Q33" s="60">
        <f t="shared" si="13"/>
        <v>0</v>
      </c>
      <c r="R33" s="60">
        <f t="shared" si="13"/>
        <v>0</v>
      </c>
      <c r="S33" s="60">
        <f t="shared" si="13"/>
        <v>0</v>
      </c>
      <c r="T33" s="63">
        <f t="shared" si="13"/>
        <v>0</v>
      </c>
      <c r="U33" s="11"/>
    </row>
    <row r="34" spans="3:21" ht="22.5" x14ac:dyDescent="0.25">
      <c r="C34" s="8"/>
      <c r="D34" s="34" t="s">
        <v>49</v>
      </c>
      <c r="E34" s="40" t="s">
        <v>50</v>
      </c>
      <c r="F34" s="32">
        <f>G34+H34+I34+J34</f>
        <v>0</v>
      </c>
      <c r="G34" s="58"/>
      <c r="H34" s="58"/>
      <c r="I34" s="58"/>
      <c r="J34" s="59"/>
      <c r="K34" s="32">
        <f t="shared" si="11"/>
        <v>0</v>
      </c>
      <c r="L34" s="58"/>
      <c r="M34" s="58"/>
      <c r="N34" s="58"/>
      <c r="O34" s="59"/>
      <c r="P34" s="32">
        <f t="shared" si="12"/>
        <v>0</v>
      </c>
      <c r="Q34" s="60">
        <f t="shared" si="13"/>
        <v>0</v>
      </c>
      <c r="R34" s="60">
        <f t="shared" si="13"/>
        <v>0</v>
      </c>
      <c r="S34" s="60">
        <f t="shared" si="13"/>
        <v>0</v>
      </c>
      <c r="T34" s="63">
        <f t="shared" si="13"/>
        <v>0</v>
      </c>
      <c r="U34" s="11"/>
    </row>
    <row r="35" spans="3:21" ht="22.5" x14ac:dyDescent="0.25">
      <c r="C35" s="8"/>
      <c r="D35" s="34"/>
      <c r="E35" s="40" t="s">
        <v>51</v>
      </c>
      <c r="F35" s="32">
        <f t="shared" ref="F35" si="21">G35+H35+I35+J35</f>
        <v>0</v>
      </c>
      <c r="G35" s="58"/>
      <c r="H35" s="58"/>
      <c r="I35" s="58"/>
      <c r="J35" s="59"/>
      <c r="K35" s="32">
        <f t="shared" si="11"/>
        <v>0</v>
      </c>
      <c r="L35" s="58"/>
      <c r="M35" s="58"/>
      <c r="N35" s="58"/>
      <c r="O35" s="59"/>
      <c r="P35" s="32">
        <f t="shared" si="12"/>
        <v>0</v>
      </c>
      <c r="Q35" s="60">
        <f t="shared" si="13"/>
        <v>0</v>
      </c>
      <c r="R35" s="60">
        <f t="shared" si="13"/>
        <v>0</v>
      </c>
      <c r="S35" s="60">
        <f t="shared" si="13"/>
        <v>0</v>
      </c>
      <c r="T35" s="63">
        <f t="shared" si="13"/>
        <v>0</v>
      </c>
      <c r="U35" s="11"/>
    </row>
    <row r="36" spans="3:21" ht="15.75" thickBot="1" x14ac:dyDescent="0.3">
      <c r="C36" s="8"/>
      <c r="D36" s="43" t="s">
        <v>52</v>
      </c>
      <c r="E36" s="67" t="s">
        <v>53</v>
      </c>
      <c r="F36" s="45">
        <f t="shared" si="10"/>
        <v>33.527000000000001</v>
      </c>
      <c r="G36" s="77">
        <f>'[1]Приложение 1 '!D401</f>
        <v>0</v>
      </c>
      <c r="H36" s="46">
        <f>'[1]Приложение 1 '!D634</f>
        <v>0</v>
      </c>
      <c r="I36" s="46">
        <f>'[1]Приложение 1 '!D866</f>
        <v>0</v>
      </c>
      <c r="J36" s="51">
        <f>'[1]Приложение 1 '!D1097</f>
        <v>33.527000000000001</v>
      </c>
      <c r="K36" s="45">
        <f t="shared" si="11"/>
        <v>28.434000000000001</v>
      </c>
      <c r="L36" s="46">
        <f>'[1]Приложение 1 '!H401</f>
        <v>0</v>
      </c>
      <c r="M36" s="46">
        <f>'[1]Приложение 1 '!H634</f>
        <v>0</v>
      </c>
      <c r="N36" s="46">
        <f>'[1]Приложение 1 '!H866</f>
        <v>0</v>
      </c>
      <c r="O36" s="51">
        <f>'[1]Приложение 1 '!H1097</f>
        <v>28.434000000000001</v>
      </c>
      <c r="P36" s="45">
        <f t="shared" si="12"/>
        <v>61.960999999999999</v>
      </c>
      <c r="Q36" s="77">
        <f t="shared" si="13"/>
        <v>0</v>
      </c>
      <c r="R36" s="77">
        <f t="shared" si="13"/>
        <v>0</v>
      </c>
      <c r="S36" s="77">
        <f t="shared" si="13"/>
        <v>0</v>
      </c>
      <c r="T36" s="79">
        <f t="shared" si="13"/>
        <v>61.960999999999999</v>
      </c>
      <c r="U36" s="11"/>
    </row>
    <row r="37" spans="3:21" ht="15.75" hidden="1" thickBot="1" x14ac:dyDescent="0.3">
      <c r="C37" s="8"/>
      <c r="D37" s="61">
        <v>5</v>
      </c>
      <c r="E37" s="53" t="s">
        <v>54</v>
      </c>
      <c r="F37" s="68">
        <f>G37+H37+I37+J37</f>
        <v>-2.7284841053187847E-12</v>
      </c>
      <c r="G37" s="68">
        <f>G11-F14-G20-G24-G28-G26</f>
        <v>-1.8189894035458565E-12</v>
      </c>
      <c r="H37" s="68">
        <f>H11-F15-H20-H24-H28-H26</f>
        <v>0</v>
      </c>
      <c r="I37" s="68">
        <f>I11-F16-I20-I24-I28-I26</f>
        <v>0</v>
      </c>
      <c r="J37" s="68">
        <f>J11-J20-J24-J28-J26</f>
        <v>-9.0949470177292824E-13</v>
      </c>
      <c r="K37" s="68">
        <f t="shared" si="11"/>
        <v>4.8316906031686813E-13</v>
      </c>
      <c r="L37" s="68">
        <f>L11-K14-L20-L24-L28-L26</f>
        <v>0</v>
      </c>
      <c r="M37" s="68">
        <f>M11-K15-M20-M24-M28-M26</f>
        <v>2.8421709430404007E-14</v>
      </c>
      <c r="N37" s="68">
        <f>N11-K16-N20-N24-N28-N26</f>
        <v>0</v>
      </c>
      <c r="O37" s="68">
        <f>O11-O20-O24-O28-O26</f>
        <v>4.5474735088646412E-13</v>
      </c>
      <c r="P37" s="68">
        <f t="shared" si="12"/>
        <v>-7.1622707764618099E-12</v>
      </c>
      <c r="Q37" s="68">
        <f>Q11-P14-Q20-Q24-Q28-Q26</f>
        <v>-7.2759576141834259E-12</v>
      </c>
      <c r="R37" s="68">
        <f>R11-P15-R20-R24-R28</f>
        <v>1.1368683772161603E-13</v>
      </c>
      <c r="S37" s="68">
        <f>S11-P16-S20-S24-S28</f>
        <v>0</v>
      </c>
      <c r="T37" s="69">
        <f>T11-T20-T24-T28</f>
        <v>0</v>
      </c>
      <c r="U37" s="11"/>
    </row>
    <row r="38" spans="3:21" x14ac:dyDescent="0.25"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3:21" x14ac:dyDescent="0.25">
      <c r="C39" s="71"/>
      <c r="D39" s="71"/>
      <c r="E39" s="72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3:21" x14ac:dyDescent="0.25">
      <c r="C40" s="71"/>
      <c r="D40" s="71"/>
      <c r="E40" s="72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3:21" hidden="1" x14ac:dyDescent="0.25">
      <c r="C41" s="71"/>
      <c r="D41" s="71"/>
      <c r="E41" s="73" t="s">
        <v>55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3:21" hidden="1" x14ac:dyDescent="0.25">
      <c r="C42" s="71"/>
      <c r="D42" s="71"/>
      <c r="E42" s="73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3:21" hidden="1" x14ac:dyDescent="0.25">
      <c r="C43" s="71"/>
      <c r="D43" s="71"/>
      <c r="E43" s="73" t="s">
        <v>56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3:21" hidden="1" x14ac:dyDescent="0.25">
      <c r="C44" s="71"/>
      <c r="D44" s="71"/>
      <c r="E44" s="73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3:21" hidden="1" x14ac:dyDescent="0.25">
      <c r="C45" s="71"/>
      <c r="D45" s="71"/>
      <c r="E45" s="73" t="s">
        <v>57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3:21" hidden="1" x14ac:dyDescent="0.25">
      <c r="C46" s="71"/>
      <c r="D46" s="71"/>
      <c r="E46" s="74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3:21" x14ac:dyDescent="0.25">
      <c r="C47" s="71"/>
      <c r="D47" s="71"/>
      <c r="E47" s="72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3:21" x14ac:dyDescent="0.25">
      <c r="C48" s="71"/>
      <c r="D48" s="71"/>
      <c r="E48" s="72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3:21" x14ac:dyDescent="0.25">
      <c r="C49" s="71"/>
      <c r="D49" s="71"/>
      <c r="E49" s="72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3:21" ht="19.5" x14ac:dyDescent="0.25">
      <c r="C50" s="71"/>
      <c r="D50" s="71"/>
      <c r="E50" s="75"/>
      <c r="F50" s="75"/>
      <c r="G50" s="75"/>
      <c r="H50" s="75"/>
      <c r="I50" s="75"/>
      <c r="J50" s="75"/>
      <c r="K50" s="75"/>
      <c r="L50" s="75"/>
      <c r="M50" s="75"/>
      <c r="N50" s="71"/>
      <c r="O50" s="71"/>
      <c r="P50" s="71"/>
      <c r="Q50" s="71"/>
      <c r="R50" s="76"/>
      <c r="S50" s="71"/>
      <c r="T50" s="71"/>
      <c r="U50" s="71"/>
    </row>
  </sheetData>
  <mergeCells count="8">
    <mergeCell ref="E50:M50"/>
    <mergeCell ref="D5:T5"/>
    <mergeCell ref="D6:T6"/>
    <mergeCell ref="D8:D9"/>
    <mergeCell ref="E8:E9"/>
    <mergeCell ref="F8:J8"/>
    <mergeCell ref="K8:O8"/>
    <mergeCell ref="P8:T8"/>
  </mergeCells>
  <conditionalFormatting sqref="G37:T37">
    <cfRule type="cellIs" dxfId="5" priority="1" operator="notEqual">
      <formula>0</formula>
    </cfRule>
  </conditionalFormatting>
  <conditionalFormatting sqref="F37">
    <cfRule type="cellIs" dxfId="3" priority="2" operator="notEqual">
      <formula>0</formula>
    </cfRule>
  </conditionalFormatting>
  <dataValidations count="1">
    <dataValidation type="decimal" allowBlank="1" showInputMessage="1" showErrorMessage="1" errorTitle="Внимание" error="Допускается ввод только действительных чисел!" sqref="Q27:T27 L29:O29 G29:J29 Q29:T29 L25:O25 G25:J25 Q25:T25 L27:O27 G27:J27 G31:J35 Q31:T35 L31:O35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47"/>
  <sheetViews>
    <sheetView tabSelected="1" zoomScale="80" zoomScaleNormal="80" workbookViewId="0">
      <selection activeCell="W26" sqref="W26"/>
    </sheetView>
  </sheetViews>
  <sheetFormatPr defaultRowHeight="15" x14ac:dyDescent="0.25"/>
  <cols>
    <col min="3" max="3" width="2.7109375" style="1" customWidth="1"/>
    <col min="4" max="4" width="6.7109375" style="1" customWidth="1"/>
    <col min="5" max="5" width="45.7109375" style="2" customWidth="1"/>
    <col min="6" max="6" width="11" style="1" customWidth="1"/>
    <col min="7" max="7" width="8.140625" style="1" customWidth="1"/>
    <col min="8" max="8" width="8.28515625" style="1" customWidth="1"/>
    <col min="9" max="9" width="7.5703125" style="1" customWidth="1"/>
    <col min="10" max="10" width="11" style="1" customWidth="1"/>
    <col min="11" max="11" width="7.7109375" style="1" customWidth="1"/>
    <col min="12" max="12" width="9.28515625" style="1" customWidth="1"/>
    <col min="13" max="20" width="7.7109375" style="1" customWidth="1"/>
    <col min="21" max="21" width="2.5703125" style="1" hidden="1" customWidth="1"/>
  </cols>
  <sheetData>
    <row r="2" spans="3:21" x14ac:dyDescent="0.25">
      <c r="C2" s="8"/>
      <c r="D2" s="80" t="s">
        <v>58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spans="3:21" x14ac:dyDescent="0.25">
      <c r="C3" s="8"/>
      <c r="D3" s="12" t="s">
        <v>61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1"/>
    </row>
    <row r="4" spans="3:21" ht="15.75" thickBot="1" x14ac:dyDescent="0.3">
      <c r="C4" s="8"/>
      <c r="D4" s="14" t="s">
        <v>1</v>
      </c>
      <c r="E4" s="15" t="s">
        <v>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1"/>
    </row>
    <row r="5" spans="3:21" x14ac:dyDescent="0.25">
      <c r="C5" s="8"/>
      <c r="D5" s="17" t="s">
        <v>3</v>
      </c>
      <c r="E5" s="18" t="s">
        <v>4</v>
      </c>
      <c r="F5" s="19" t="s">
        <v>5</v>
      </c>
      <c r="G5" s="20"/>
      <c r="H5" s="20"/>
      <c r="I5" s="21"/>
      <c r="J5" s="81"/>
      <c r="K5" s="19" t="s">
        <v>59</v>
      </c>
      <c r="L5" s="20"/>
      <c r="M5" s="20"/>
      <c r="N5" s="21"/>
      <c r="O5" s="81"/>
      <c r="P5" s="19" t="s">
        <v>7</v>
      </c>
      <c r="Q5" s="20"/>
      <c r="R5" s="20"/>
      <c r="S5" s="20"/>
      <c r="T5" s="21"/>
      <c r="U5" s="11"/>
    </row>
    <row r="6" spans="3:21" ht="15.75" thickBot="1" x14ac:dyDescent="0.3">
      <c r="C6" s="8"/>
      <c r="D6" s="22"/>
      <c r="E6" s="23"/>
      <c r="F6" s="24" t="s">
        <v>8</v>
      </c>
      <c r="G6" s="25" t="s">
        <v>9</v>
      </c>
      <c r="H6" s="26" t="s">
        <v>10</v>
      </c>
      <c r="I6" s="26" t="s">
        <v>11</v>
      </c>
      <c r="J6" s="27" t="s">
        <v>12</v>
      </c>
      <c r="K6" s="24" t="s">
        <v>8</v>
      </c>
      <c r="L6" s="26" t="s">
        <v>9</v>
      </c>
      <c r="M6" s="26" t="s">
        <v>10</v>
      </c>
      <c r="N6" s="27" t="s">
        <v>11</v>
      </c>
      <c r="O6" s="82" t="s">
        <v>12</v>
      </c>
      <c r="P6" s="24" t="s">
        <v>8</v>
      </c>
      <c r="Q6" s="25" t="s">
        <v>9</v>
      </c>
      <c r="R6" s="26" t="s">
        <v>10</v>
      </c>
      <c r="S6" s="26" t="s">
        <v>11</v>
      </c>
      <c r="T6" s="27" t="s">
        <v>12</v>
      </c>
      <c r="U6" s="11"/>
    </row>
    <row r="7" spans="3:21" ht="15.75" thickBot="1" x14ac:dyDescent="0.3">
      <c r="C7" s="8"/>
      <c r="D7" s="28">
        <v>1</v>
      </c>
      <c r="E7" s="29">
        <f t="shared" ref="E7:T7" si="0">D7+1</f>
        <v>2</v>
      </c>
      <c r="F7" s="29">
        <f t="shared" si="0"/>
        <v>3</v>
      </c>
      <c r="G7" s="29">
        <f t="shared" si="0"/>
        <v>4</v>
      </c>
      <c r="H7" s="29">
        <f t="shared" si="0"/>
        <v>5</v>
      </c>
      <c r="I7" s="29">
        <f t="shared" si="0"/>
        <v>6</v>
      </c>
      <c r="J7" s="29">
        <f t="shared" si="0"/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f t="shared" si="0"/>
        <v>14</v>
      </c>
      <c r="R7" s="29">
        <f t="shared" si="0"/>
        <v>15</v>
      </c>
      <c r="S7" s="29">
        <f t="shared" si="0"/>
        <v>16</v>
      </c>
      <c r="T7" s="29">
        <f t="shared" si="0"/>
        <v>17</v>
      </c>
      <c r="U7" s="11"/>
    </row>
    <row r="8" spans="3:21" x14ac:dyDescent="0.25">
      <c r="C8" s="8"/>
      <c r="D8" s="30" t="s">
        <v>13</v>
      </c>
      <c r="E8" s="31" t="s">
        <v>14</v>
      </c>
      <c r="F8" s="47">
        <f>F14+F15+F16+F9</f>
        <v>9.0274999999999999</v>
      </c>
      <c r="G8" s="33">
        <f>G14+G15+G16+G9</f>
        <v>8.7772000000000006</v>
      </c>
      <c r="H8" s="33">
        <f>H10+H14+H15+H16+H9</f>
        <v>0.25030000000000002</v>
      </c>
      <c r="I8" s="33">
        <f t="shared" ref="I8:J8" si="1">I10+I14+I15+I16+I9</f>
        <v>6.1437000000000008</v>
      </c>
      <c r="J8" s="33">
        <f t="shared" si="1"/>
        <v>0.50280000000000058</v>
      </c>
      <c r="K8" s="47">
        <f>K14+K15+K16</f>
        <v>0</v>
      </c>
      <c r="L8" s="33">
        <f>L14+L15+L16+L9</f>
        <v>7.8188000000000004</v>
      </c>
      <c r="M8" s="33">
        <f>M10+M14+M15+M16+M9</f>
        <v>0.2482</v>
      </c>
      <c r="N8" s="33">
        <f t="shared" ref="N8:O8" si="2">N10+N14+N15+N16+N9</f>
        <v>5.1148000000000007</v>
      </c>
      <c r="O8" s="33">
        <f t="shared" si="2"/>
        <v>0.5293000000000001</v>
      </c>
      <c r="P8" s="47">
        <f>P14+P15+P16</f>
        <v>0</v>
      </c>
      <c r="Q8" s="33">
        <f>Q14+Q15+Q16+Q9</f>
        <v>8.298</v>
      </c>
      <c r="R8" s="33">
        <f>R10+R14+R15+R16+R9</f>
        <v>0.24929999999999999</v>
      </c>
      <c r="S8" s="33">
        <f t="shared" ref="S8:T8" si="3">S10+S14+S15+S16+S9</f>
        <v>5.6292999999999997</v>
      </c>
      <c r="T8" s="48">
        <f t="shared" si="3"/>
        <v>0.5161</v>
      </c>
      <c r="U8" s="11"/>
    </row>
    <row r="9" spans="3:21" x14ac:dyDescent="0.25">
      <c r="C9" s="8"/>
      <c r="D9" s="34" t="s">
        <v>15</v>
      </c>
      <c r="E9" s="35" t="s">
        <v>16</v>
      </c>
      <c r="F9" s="32">
        <f t="shared" ref="F9:F10" si="4">J9+G9+H9+I9</f>
        <v>9.0274999999999999</v>
      </c>
      <c r="G9" s="36">
        <f>'[1]Приложение 1 '!E280-G16</f>
        <v>8.7772000000000006</v>
      </c>
      <c r="H9" s="36">
        <f>'[1]Приложение 1 '!E513-H16</f>
        <v>0.25030000000000002</v>
      </c>
      <c r="I9" s="36">
        <f>'[1]Приложение 1 '!E745-I16</f>
        <v>0</v>
      </c>
      <c r="J9" s="37">
        <f>'[1]Приложение 1 '!E976-J16</f>
        <v>0</v>
      </c>
      <c r="K9" s="32">
        <f t="shared" ref="K9:K10" si="5">O9+L9+M9+N9</f>
        <v>8.0670000000000002</v>
      </c>
      <c r="L9" s="36">
        <f>'[1]Приложение 1 '!I280-L16</f>
        <v>7.8188000000000004</v>
      </c>
      <c r="M9" s="36">
        <f>'[1]Приложение 1 '!I513-M16</f>
        <v>0.2482</v>
      </c>
      <c r="N9" s="36">
        <f>'[1]Приложение 1 '!I745-N16</f>
        <v>0</v>
      </c>
      <c r="O9" s="37">
        <f>'[1]Приложение 1 '!I976-O16</f>
        <v>0</v>
      </c>
      <c r="P9" s="32">
        <f>Q9+R9+S9+T9</f>
        <v>8.5472999999999999</v>
      </c>
      <c r="Q9" s="36">
        <f>ROUND((G9+L9)/2,4)</f>
        <v>8.298</v>
      </c>
      <c r="R9" s="36">
        <f>ROUND((H9+M9)/2,4)</f>
        <v>0.24929999999999999</v>
      </c>
      <c r="S9" s="36">
        <f t="shared" ref="R9:T11" si="6">ROUND((I9+N9)/2,4)</f>
        <v>0</v>
      </c>
      <c r="T9" s="37">
        <f t="shared" si="6"/>
        <v>0</v>
      </c>
      <c r="U9" s="11"/>
    </row>
    <row r="10" spans="3:21" x14ac:dyDescent="0.25">
      <c r="C10" s="8"/>
      <c r="D10" s="34"/>
      <c r="E10" s="38" t="s">
        <v>17</v>
      </c>
      <c r="F10" s="32">
        <f t="shared" si="4"/>
        <v>6.6465000000000014</v>
      </c>
      <c r="G10" s="39"/>
      <c r="H10" s="36">
        <f>H11</f>
        <v>0</v>
      </c>
      <c r="I10" s="36">
        <f>I11+I12</f>
        <v>6.1437000000000008</v>
      </c>
      <c r="J10" s="37">
        <f>J12+J13</f>
        <v>0.50280000000000058</v>
      </c>
      <c r="K10" s="32">
        <f t="shared" si="5"/>
        <v>5.6441000000000008</v>
      </c>
      <c r="L10" s="39"/>
      <c r="M10" s="36">
        <f>M11</f>
        <v>0</v>
      </c>
      <c r="N10" s="36">
        <f>N11+N12</f>
        <v>5.1148000000000007</v>
      </c>
      <c r="O10" s="37">
        <f>O12+O13</f>
        <v>0.5293000000000001</v>
      </c>
      <c r="P10" s="32">
        <f>Q10+R10+S10+T10</f>
        <v>6.1453999999999995</v>
      </c>
      <c r="Q10" s="39"/>
      <c r="R10" s="36">
        <f t="shared" si="6"/>
        <v>0</v>
      </c>
      <c r="S10" s="36">
        <f t="shared" si="6"/>
        <v>5.6292999999999997</v>
      </c>
      <c r="T10" s="37">
        <f t="shared" si="6"/>
        <v>0.5161</v>
      </c>
      <c r="U10" s="11"/>
    </row>
    <row r="11" spans="3:21" x14ac:dyDescent="0.25">
      <c r="C11" s="8"/>
      <c r="D11" s="34"/>
      <c r="E11" s="40" t="s">
        <v>9</v>
      </c>
      <c r="F11" s="32">
        <f>J11+G11+H11+I11</f>
        <v>5.9952000000000005</v>
      </c>
      <c r="G11" s="39"/>
      <c r="H11" s="36">
        <f>'[1]Приложение 1 '!E491</f>
        <v>0</v>
      </c>
      <c r="I11" s="36">
        <f>'[1]Приложение 1 '!E492</f>
        <v>5.9952000000000005</v>
      </c>
      <c r="J11" s="41"/>
      <c r="K11" s="32">
        <f>O11+L11+M11+N11</f>
        <v>4.9378000000000011</v>
      </c>
      <c r="L11" s="39"/>
      <c r="M11" s="36">
        <f>'[1]Приложение 1 '!I491</f>
        <v>0</v>
      </c>
      <c r="N11" s="36">
        <f>'[1]Приложение 1 '!I492</f>
        <v>4.9378000000000011</v>
      </c>
      <c r="O11" s="41"/>
      <c r="P11" s="32">
        <f t="shared" ref="P11:P17" si="7">Q11+R11+S11+T11</f>
        <v>5.4664999999999999</v>
      </c>
      <c r="Q11" s="39"/>
      <c r="R11" s="36">
        <f t="shared" si="6"/>
        <v>0</v>
      </c>
      <c r="S11" s="36">
        <f t="shared" si="6"/>
        <v>5.4664999999999999</v>
      </c>
      <c r="T11" s="41"/>
      <c r="U11" s="11"/>
    </row>
    <row r="12" spans="3:21" x14ac:dyDescent="0.25">
      <c r="C12" s="8"/>
      <c r="D12" s="34"/>
      <c r="E12" s="40" t="s">
        <v>18</v>
      </c>
      <c r="F12" s="32">
        <f>J12+G12+H12+I12</f>
        <v>0.14850000000000002</v>
      </c>
      <c r="G12" s="39"/>
      <c r="H12" s="39"/>
      <c r="I12" s="36">
        <f>'[1]Приложение 1 '!E724</f>
        <v>0.14850000000000002</v>
      </c>
      <c r="J12" s="37">
        <f>'[1]Приложение 1 '!E725</f>
        <v>0</v>
      </c>
      <c r="K12" s="32">
        <f>O12+L12+M12+N12</f>
        <v>0.17699999999999999</v>
      </c>
      <c r="L12" s="39"/>
      <c r="M12" s="39"/>
      <c r="N12" s="36">
        <f>'[1]Приложение 1 '!I724</f>
        <v>0.17699999999999999</v>
      </c>
      <c r="O12" s="37">
        <f>'[1]Приложение 1 '!I725</f>
        <v>0</v>
      </c>
      <c r="P12" s="32">
        <f t="shared" si="7"/>
        <v>0.1628</v>
      </c>
      <c r="Q12" s="39"/>
      <c r="R12" s="39"/>
      <c r="S12" s="36">
        <f>ROUND((I12+N12)/2,4)</f>
        <v>0.1628</v>
      </c>
      <c r="T12" s="37">
        <f t="shared" ref="T12:T33" si="8">ROUND((J12+O12)/2,4)</f>
        <v>0</v>
      </c>
      <c r="U12" s="11"/>
    </row>
    <row r="13" spans="3:21" x14ac:dyDescent="0.25">
      <c r="C13" s="8"/>
      <c r="D13" s="34"/>
      <c r="E13" s="40" t="s">
        <v>19</v>
      </c>
      <c r="F13" s="32">
        <f>J13+G13+H13+I13</f>
        <v>0.50280000000000058</v>
      </c>
      <c r="G13" s="39"/>
      <c r="H13" s="39"/>
      <c r="I13" s="39"/>
      <c r="J13" s="37">
        <f>'[1]Приложение 1 '!E956</f>
        <v>0.50280000000000058</v>
      </c>
      <c r="K13" s="32">
        <f>O13+L13+M13+N13</f>
        <v>0.5293000000000001</v>
      </c>
      <c r="L13" s="39"/>
      <c r="M13" s="39"/>
      <c r="N13" s="39"/>
      <c r="O13" s="37">
        <f>'[1]Приложение 1 '!I956</f>
        <v>0.5293000000000001</v>
      </c>
      <c r="P13" s="32">
        <f t="shared" si="7"/>
        <v>0.5161</v>
      </c>
      <c r="Q13" s="39"/>
      <c r="R13" s="39"/>
      <c r="S13" s="39"/>
      <c r="T13" s="37">
        <f t="shared" si="8"/>
        <v>0.5161</v>
      </c>
      <c r="U13" s="11"/>
    </row>
    <row r="14" spans="3:21" x14ac:dyDescent="0.25">
      <c r="C14" s="8"/>
      <c r="D14" s="34" t="s">
        <v>20</v>
      </c>
      <c r="E14" s="42" t="s">
        <v>21</v>
      </c>
      <c r="F14" s="32">
        <f>SUM(J14+I14+H14+G14)</f>
        <v>0</v>
      </c>
      <c r="G14" s="36">
        <f>'[1]Приложение 1 '!E264</f>
        <v>0</v>
      </c>
      <c r="H14" s="36">
        <f>'[1]Приложение 1 '!E497</f>
        <v>0</v>
      </c>
      <c r="I14" s="36">
        <f>'[1]Приложение 1 '!E729</f>
        <v>0</v>
      </c>
      <c r="J14" s="36">
        <f>'[1]Приложение 1 '!E961</f>
        <v>0</v>
      </c>
      <c r="K14" s="32">
        <f>SUM(O14+N14+M14+L14)</f>
        <v>0</v>
      </c>
      <c r="L14" s="36">
        <f>'[1]Приложение 1 '!I264</f>
        <v>0</v>
      </c>
      <c r="M14" s="36">
        <f>'[1]Приложение 1 '!I497</f>
        <v>0</v>
      </c>
      <c r="N14" s="36">
        <f>'[1]Приложение 1 '!I729</f>
        <v>0</v>
      </c>
      <c r="O14" s="36">
        <f>'[1]Приложение 1 '!I961</f>
        <v>0</v>
      </c>
      <c r="P14" s="32">
        <f t="shared" si="7"/>
        <v>0</v>
      </c>
      <c r="Q14" s="36">
        <f t="shared" ref="Q14:S33" si="9">ROUND((G14+L14)/2,4)</f>
        <v>0</v>
      </c>
      <c r="R14" s="36">
        <f t="shared" si="9"/>
        <v>0</v>
      </c>
      <c r="S14" s="36">
        <f t="shared" si="9"/>
        <v>0</v>
      </c>
      <c r="T14" s="37">
        <f t="shared" si="8"/>
        <v>0</v>
      </c>
      <c r="U14" s="11"/>
    </row>
    <row r="15" spans="3:21" x14ac:dyDescent="0.25">
      <c r="C15" s="8"/>
      <c r="D15" s="34" t="s">
        <v>22</v>
      </c>
      <c r="E15" s="42" t="s">
        <v>23</v>
      </c>
      <c r="F15" s="32">
        <f t="shared" ref="F15:F34" si="10">SUM(J15+I15+H15+G15)</f>
        <v>0</v>
      </c>
      <c r="G15" s="36">
        <f>'[1]Приложение 1 '!E364</f>
        <v>0</v>
      </c>
      <c r="H15" s="36">
        <f>'[1]Приложение 1 '!E597</f>
        <v>0</v>
      </c>
      <c r="I15" s="36">
        <f>'[1]Приложение 1 '!E829</f>
        <v>0</v>
      </c>
      <c r="J15" s="36">
        <f>'[1]Приложение 1 '!E1060</f>
        <v>0</v>
      </c>
      <c r="K15" s="32">
        <f t="shared" ref="K15:K34" si="11">SUM(O15+N15+M15+L15)</f>
        <v>0</v>
      </c>
      <c r="L15" s="36">
        <f>'[1]Приложение 1 '!I364</f>
        <v>0</v>
      </c>
      <c r="M15" s="36">
        <f>'[1]Приложение 1 '!I597</f>
        <v>0</v>
      </c>
      <c r="N15" s="36">
        <f>'[1]Приложение 1 '!I829</f>
        <v>0</v>
      </c>
      <c r="O15" s="36">
        <f>'[1]Приложение 1 '!I1060</f>
        <v>0</v>
      </c>
      <c r="P15" s="32">
        <f t="shared" si="7"/>
        <v>0</v>
      </c>
      <c r="Q15" s="36">
        <f t="shared" si="9"/>
        <v>0</v>
      </c>
      <c r="R15" s="36">
        <f t="shared" si="9"/>
        <v>0</v>
      </c>
      <c r="S15" s="36">
        <f t="shared" si="9"/>
        <v>0</v>
      </c>
      <c r="T15" s="37">
        <f t="shared" si="8"/>
        <v>0</v>
      </c>
      <c r="U15" s="11"/>
    </row>
    <row r="16" spans="3:21" ht="23.25" thickBot="1" x14ac:dyDescent="0.3">
      <c r="C16" s="8"/>
      <c r="D16" s="43" t="s">
        <v>24</v>
      </c>
      <c r="E16" s="44" t="s">
        <v>25</v>
      </c>
      <c r="F16" s="32">
        <f t="shared" si="10"/>
        <v>0</v>
      </c>
      <c r="G16" s="46">
        <f>'[1]Приложение 1 '!E314</f>
        <v>0</v>
      </c>
      <c r="H16" s="46">
        <f>'[1]Приложение 1 '!E547</f>
        <v>0</v>
      </c>
      <c r="I16" s="46">
        <f>'[1]Приложение 1 '!E779</f>
        <v>0</v>
      </c>
      <c r="J16" s="46">
        <f>'[1]Приложение 1 '!E1010</f>
        <v>0</v>
      </c>
      <c r="K16" s="32">
        <f t="shared" si="11"/>
        <v>0</v>
      </c>
      <c r="L16" s="46">
        <f>'[1]Приложение 1 '!I314</f>
        <v>0</v>
      </c>
      <c r="M16" s="46">
        <f>'[1]Приложение 1 '!I547</f>
        <v>0</v>
      </c>
      <c r="N16" s="46">
        <f>'[1]Приложение 1 '!I779</f>
        <v>0</v>
      </c>
      <c r="O16" s="46">
        <f>'[1]Приложение 1 '!I1010</f>
        <v>0</v>
      </c>
      <c r="P16" s="45">
        <f t="shared" si="7"/>
        <v>0</v>
      </c>
      <c r="Q16" s="46">
        <f t="shared" si="9"/>
        <v>0</v>
      </c>
      <c r="R16" s="46">
        <f t="shared" si="9"/>
        <v>0</v>
      </c>
      <c r="S16" s="46">
        <f t="shared" si="9"/>
        <v>0</v>
      </c>
      <c r="T16" s="37">
        <f t="shared" si="8"/>
        <v>0</v>
      </c>
      <c r="U16" s="11"/>
    </row>
    <row r="17" spans="3:21" x14ac:dyDescent="0.25">
      <c r="C17" s="8"/>
      <c r="D17" s="30" t="s">
        <v>26</v>
      </c>
      <c r="E17" s="31" t="s">
        <v>27</v>
      </c>
      <c r="F17" s="47">
        <f t="shared" si="10"/>
        <v>0.15569999999999998</v>
      </c>
      <c r="G17" s="33">
        <f>G19+G20</f>
        <v>0</v>
      </c>
      <c r="H17" s="33">
        <f>H19+H20</f>
        <v>0</v>
      </c>
      <c r="I17" s="33">
        <f>I19+I20</f>
        <v>0.13669999999999999</v>
      </c>
      <c r="J17" s="48">
        <f>J19+J20</f>
        <v>1.9E-2</v>
      </c>
      <c r="K17" s="47">
        <f t="shared" si="11"/>
        <v>0.1013</v>
      </c>
      <c r="L17" s="33">
        <f>L19+L20</f>
        <v>0</v>
      </c>
      <c r="M17" s="33">
        <f>M19+M20</f>
        <v>0</v>
      </c>
      <c r="N17" s="33">
        <f>N19+N20</f>
        <v>8.9499999999999996E-2</v>
      </c>
      <c r="O17" s="48">
        <f>O19+O20</f>
        <v>1.18E-2</v>
      </c>
      <c r="P17" s="47">
        <f t="shared" si="7"/>
        <v>0.1285</v>
      </c>
      <c r="Q17" s="33">
        <f t="shared" si="9"/>
        <v>0</v>
      </c>
      <c r="R17" s="33">
        <f t="shared" si="9"/>
        <v>0</v>
      </c>
      <c r="S17" s="33">
        <f t="shared" si="9"/>
        <v>0.11310000000000001</v>
      </c>
      <c r="T17" s="48">
        <f t="shared" si="8"/>
        <v>1.54E-2</v>
      </c>
      <c r="U17" s="11"/>
    </row>
    <row r="18" spans="3:21" x14ac:dyDescent="0.25">
      <c r="C18" s="8"/>
      <c r="D18" s="34"/>
      <c r="E18" s="49" t="s">
        <v>28</v>
      </c>
      <c r="F18" s="32">
        <f t="shared" ref="F18:P18" si="12">IF(F8=0,0,F17/F8*100)</f>
        <v>1.724729991692052</v>
      </c>
      <c r="G18" s="36">
        <f t="shared" si="12"/>
        <v>0</v>
      </c>
      <c r="H18" s="36">
        <f t="shared" si="12"/>
        <v>0</v>
      </c>
      <c r="I18" s="36">
        <f t="shared" si="12"/>
        <v>2.2250435405374609</v>
      </c>
      <c r="J18" s="37">
        <f t="shared" si="12"/>
        <v>3.7788385043754933</v>
      </c>
      <c r="K18" s="32">
        <f t="shared" si="12"/>
        <v>0</v>
      </c>
      <c r="L18" s="36">
        <f t="shared" si="12"/>
        <v>0</v>
      </c>
      <c r="M18" s="36">
        <f t="shared" si="12"/>
        <v>0</v>
      </c>
      <c r="N18" s="36">
        <f t="shared" si="12"/>
        <v>1.7498240400406662</v>
      </c>
      <c r="O18" s="37">
        <f t="shared" si="12"/>
        <v>2.2293595314566406</v>
      </c>
      <c r="P18" s="32">
        <f t="shared" si="12"/>
        <v>0</v>
      </c>
      <c r="Q18" s="36">
        <f t="shared" si="9"/>
        <v>0</v>
      </c>
      <c r="R18" s="36">
        <f t="shared" si="9"/>
        <v>0</v>
      </c>
      <c r="S18" s="36">
        <f t="shared" si="9"/>
        <v>1.9874000000000001</v>
      </c>
      <c r="T18" s="37">
        <f t="shared" si="8"/>
        <v>3.0041000000000002</v>
      </c>
      <c r="U18" s="11"/>
    </row>
    <row r="19" spans="3:21" x14ac:dyDescent="0.25">
      <c r="C19" s="8"/>
      <c r="D19" s="34" t="s">
        <v>29</v>
      </c>
      <c r="E19" s="49" t="s">
        <v>30</v>
      </c>
      <c r="F19" s="32">
        <f t="shared" si="10"/>
        <v>0.15569999999999998</v>
      </c>
      <c r="G19" s="36">
        <f>'[1]Приложение 1 '!E371</f>
        <v>0</v>
      </c>
      <c r="H19" s="36">
        <f>'[1]Приложение 1 '!E604</f>
        <v>0</v>
      </c>
      <c r="I19" s="36">
        <f>'[1]Приложение 1 '!E836</f>
        <v>0.13669999999999999</v>
      </c>
      <c r="J19" s="37">
        <f>'[1]Приложение 1 '!E1067</f>
        <v>1.9E-2</v>
      </c>
      <c r="K19" s="32">
        <f t="shared" si="11"/>
        <v>0.1013</v>
      </c>
      <c r="L19" s="36">
        <f>'[1]Приложение 1 '!I371</f>
        <v>0</v>
      </c>
      <c r="M19" s="36">
        <f>'[1]Приложение 1 '!I604</f>
        <v>0</v>
      </c>
      <c r="N19" s="36">
        <f>'[1]Приложение 1 '!I836</f>
        <v>8.9499999999999996E-2</v>
      </c>
      <c r="O19" s="37">
        <f>'[1]Приложение 1 '!I1067</f>
        <v>1.18E-2</v>
      </c>
      <c r="P19" s="32">
        <f t="shared" ref="P19:P34" si="13">Q19+R19+S19+T19</f>
        <v>0.1285</v>
      </c>
      <c r="Q19" s="36">
        <f t="shared" si="9"/>
        <v>0</v>
      </c>
      <c r="R19" s="36">
        <f t="shared" si="9"/>
        <v>0</v>
      </c>
      <c r="S19" s="36">
        <f t="shared" si="9"/>
        <v>0.11310000000000001</v>
      </c>
      <c r="T19" s="37">
        <f t="shared" si="8"/>
        <v>1.54E-2</v>
      </c>
      <c r="U19" s="11"/>
    </row>
    <row r="20" spans="3:21" ht="15.75" thickBot="1" x14ac:dyDescent="0.3">
      <c r="C20" s="8"/>
      <c r="D20" s="43" t="s">
        <v>31</v>
      </c>
      <c r="E20" s="50" t="s">
        <v>32</v>
      </c>
      <c r="F20" s="45">
        <f t="shared" si="10"/>
        <v>0</v>
      </c>
      <c r="G20" s="46">
        <f>'[1]Приложение 1 '!E372</f>
        <v>0</v>
      </c>
      <c r="H20" s="46">
        <f>'[1]Приложение 1 '!E605</f>
        <v>0</v>
      </c>
      <c r="I20" s="46">
        <f>'[1]Приложение 1 '!E837</f>
        <v>0</v>
      </c>
      <c r="J20" s="51">
        <f>'[1]Приложение 1 '!E1068</f>
        <v>0</v>
      </c>
      <c r="K20" s="45">
        <f t="shared" si="11"/>
        <v>0</v>
      </c>
      <c r="L20" s="46">
        <f>'[1]Приложение 1 '!I372</f>
        <v>0</v>
      </c>
      <c r="M20" s="46">
        <f>'[1]Приложение 1 '!I605</f>
        <v>0</v>
      </c>
      <c r="N20" s="46">
        <f>'[1]Приложение 1 '!I837</f>
        <v>0</v>
      </c>
      <c r="O20" s="51">
        <f>'[1]Приложение 1 '!I1068</f>
        <v>0</v>
      </c>
      <c r="P20" s="45">
        <f t="shared" si="13"/>
        <v>0</v>
      </c>
      <c r="Q20" s="46">
        <f t="shared" si="9"/>
        <v>0</v>
      </c>
      <c r="R20" s="46">
        <f t="shared" si="9"/>
        <v>0</v>
      </c>
      <c r="S20" s="46">
        <f t="shared" si="9"/>
        <v>0</v>
      </c>
      <c r="T20" s="51">
        <f t="shared" si="8"/>
        <v>0</v>
      </c>
      <c r="U20" s="11"/>
    </row>
    <row r="21" spans="3:21" ht="23.25" thickBot="1" x14ac:dyDescent="0.3">
      <c r="C21" s="8"/>
      <c r="D21" s="52" t="s">
        <v>33</v>
      </c>
      <c r="E21" s="53" t="s">
        <v>34</v>
      </c>
      <c r="F21" s="54">
        <f t="shared" si="10"/>
        <v>2.8837999999999999</v>
      </c>
      <c r="G21" s="55">
        <f>'[1]Приложение 1 '!E488</f>
        <v>2.782</v>
      </c>
      <c r="H21" s="55">
        <f>'[1]Приложение 1 '!E721</f>
        <v>0.1018</v>
      </c>
      <c r="I21" s="55">
        <f>'[1]Приложение 1 '!E953</f>
        <v>0</v>
      </c>
      <c r="J21" s="55">
        <f>'[1]Приложение 1 '!E1184</f>
        <v>0</v>
      </c>
      <c r="K21" s="54">
        <f t="shared" si="11"/>
        <v>2.9521999999999999</v>
      </c>
      <c r="L21" s="55">
        <f>'[1]Приложение 1 '!I488</f>
        <v>2.8809999999999998</v>
      </c>
      <c r="M21" s="55">
        <f>'[1]Приложение 1 '!I721</f>
        <v>7.1199999999999999E-2</v>
      </c>
      <c r="N21" s="55">
        <f>'[1]Приложение 1 '!I953</f>
        <v>0</v>
      </c>
      <c r="O21" s="55">
        <f>'[1]Приложение 1 '!I1184</f>
        <v>0</v>
      </c>
      <c r="P21" s="54">
        <f t="shared" si="13"/>
        <v>2.9180000000000001</v>
      </c>
      <c r="Q21" s="55">
        <f t="shared" si="9"/>
        <v>2.8315000000000001</v>
      </c>
      <c r="R21" s="55">
        <f t="shared" si="9"/>
        <v>8.6499999999999994E-2</v>
      </c>
      <c r="S21" s="55">
        <f t="shared" si="9"/>
        <v>0</v>
      </c>
      <c r="T21" s="78">
        <f t="shared" si="8"/>
        <v>0</v>
      </c>
      <c r="U21" s="11"/>
    </row>
    <row r="22" spans="3:21" x14ac:dyDescent="0.25">
      <c r="C22" s="8"/>
      <c r="D22" s="34"/>
      <c r="E22" s="40" t="s">
        <v>35</v>
      </c>
      <c r="F22" s="32">
        <f t="shared" ref="F22" si="14">SUM(J22+I22+H22+G22)</f>
        <v>0</v>
      </c>
      <c r="G22" s="58"/>
      <c r="H22" s="58"/>
      <c r="I22" s="58"/>
      <c r="J22" s="59"/>
      <c r="K22" s="32">
        <f t="shared" ref="K22" si="15">SUM(O22+N22+M22+L22)</f>
        <v>0</v>
      </c>
      <c r="L22" s="58"/>
      <c r="M22" s="58"/>
      <c r="N22" s="58"/>
      <c r="O22" s="59"/>
      <c r="P22" s="32">
        <f t="shared" si="13"/>
        <v>0</v>
      </c>
      <c r="Q22" s="60">
        <f t="shared" si="9"/>
        <v>0</v>
      </c>
      <c r="R22" s="60">
        <f t="shared" si="9"/>
        <v>0</v>
      </c>
      <c r="S22" s="60">
        <f t="shared" si="9"/>
        <v>0</v>
      </c>
      <c r="T22" s="63">
        <f t="shared" si="8"/>
        <v>0</v>
      </c>
      <c r="U22" s="11"/>
    </row>
    <row r="23" spans="3:21" ht="23.25" thickBot="1" x14ac:dyDescent="0.3">
      <c r="C23" s="8"/>
      <c r="D23" s="83" t="s">
        <v>36</v>
      </c>
      <c r="E23" s="84" t="s">
        <v>37</v>
      </c>
      <c r="F23" s="32">
        <f t="shared" si="10"/>
        <v>0</v>
      </c>
      <c r="G23" s="60">
        <f>'[1]Приложение 1 '!E489</f>
        <v>0</v>
      </c>
      <c r="H23" s="60">
        <f>'[1]Приложение 1 '!E722</f>
        <v>0</v>
      </c>
      <c r="I23" s="60">
        <f>'[1]Приложение 1 '!E954</f>
        <v>0</v>
      </c>
      <c r="J23" s="63">
        <f>'[1]Приложение 1 '!E1185</f>
        <v>0</v>
      </c>
      <c r="K23" s="32">
        <f t="shared" si="11"/>
        <v>0</v>
      </c>
      <c r="L23" s="60">
        <f>'[1]Приложение 1 '!I489</f>
        <v>0</v>
      </c>
      <c r="M23" s="60">
        <f>'[1]Приложение 1 '!I722</f>
        <v>0</v>
      </c>
      <c r="N23" s="60">
        <f>'[1]Приложение 1 '!I954</f>
        <v>0</v>
      </c>
      <c r="O23" s="63">
        <f>'[1]Приложение 1 '!I1185</f>
        <v>0</v>
      </c>
      <c r="P23" s="32">
        <f>Q23+R23+S23+T23</f>
        <v>0</v>
      </c>
      <c r="Q23" s="60">
        <f t="shared" si="9"/>
        <v>0</v>
      </c>
      <c r="R23" s="60">
        <f t="shared" si="9"/>
        <v>0</v>
      </c>
      <c r="S23" s="60">
        <f t="shared" si="9"/>
        <v>0</v>
      </c>
      <c r="T23" s="63">
        <f t="shared" si="8"/>
        <v>0</v>
      </c>
      <c r="U23" s="11"/>
    </row>
    <row r="24" spans="3:21" ht="15.75" thickBot="1" x14ac:dyDescent="0.3">
      <c r="C24" s="8"/>
      <c r="D24" s="34"/>
      <c r="E24" s="40" t="s">
        <v>35</v>
      </c>
      <c r="F24" s="32">
        <f t="shared" si="10"/>
        <v>0</v>
      </c>
      <c r="G24" s="58"/>
      <c r="H24" s="58"/>
      <c r="I24" s="58"/>
      <c r="J24" s="59"/>
      <c r="K24" s="32">
        <f t="shared" si="11"/>
        <v>0</v>
      </c>
      <c r="L24" s="58"/>
      <c r="M24" s="58"/>
      <c r="N24" s="58"/>
      <c r="O24" s="59"/>
      <c r="P24" s="32">
        <f t="shared" ref="P24" si="16">Q24+R24+S24+T24</f>
        <v>0</v>
      </c>
      <c r="Q24" s="60"/>
      <c r="R24" s="60">
        <f t="shared" si="9"/>
        <v>0</v>
      </c>
      <c r="S24" s="60">
        <f t="shared" si="9"/>
        <v>0</v>
      </c>
      <c r="T24" s="63">
        <f t="shared" si="8"/>
        <v>0</v>
      </c>
      <c r="U24" s="11"/>
    </row>
    <row r="25" spans="3:21" x14ac:dyDescent="0.25">
      <c r="C25" s="8"/>
      <c r="D25" s="30" t="s">
        <v>38</v>
      </c>
      <c r="E25" s="31" t="s">
        <v>39</v>
      </c>
      <c r="F25" s="47">
        <f t="shared" si="10"/>
        <v>5.9879999999999995</v>
      </c>
      <c r="G25" s="33">
        <f>G27+G33</f>
        <v>0</v>
      </c>
      <c r="H25" s="33">
        <f>H27+H33</f>
        <v>0</v>
      </c>
      <c r="I25" s="33">
        <f>I27+I33</f>
        <v>5.5042</v>
      </c>
      <c r="J25" s="33">
        <f>J27+J33</f>
        <v>0.48380000000000001</v>
      </c>
      <c r="K25" s="47">
        <f t="shared" si="11"/>
        <v>5.0135000000000005</v>
      </c>
      <c r="L25" s="33">
        <f>L27+L33</f>
        <v>0</v>
      </c>
      <c r="M25" s="33">
        <f>M27+M33</f>
        <v>0</v>
      </c>
      <c r="N25" s="33">
        <f>N27+N33</f>
        <v>4.4960000000000004</v>
      </c>
      <c r="O25" s="48">
        <f>O27+O33</f>
        <v>0.51749999999999996</v>
      </c>
      <c r="P25" s="47">
        <f t="shared" si="13"/>
        <v>5.5007999999999999</v>
      </c>
      <c r="Q25" s="33">
        <f t="shared" si="9"/>
        <v>0</v>
      </c>
      <c r="R25" s="33">
        <f t="shared" si="9"/>
        <v>0</v>
      </c>
      <c r="S25" s="33">
        <f t="shared" si="9"/>
        <v>5.0000999999999998</v>
      </c>
      <c r="T25" s="48">
        <f t="shared" si="8"/>
        <v>0.50070000000000003</v>
      </c>
      <c r="U25" s="11"/>
    </row>
    <row r="26" spans="3:21" ht="22.5" x14ac:dyDescent="0.25">
      <c r="C26" s="8"/>
      <c r="D26" s="65"/>
      <c r="E26" s="66" t="s">
        <v>40</v>
      </c>
      <c r="F26" s="32">
        <f t="shared" si="10"/>
        <v>2.4E-2</v>
      </c>
      <c r="G26" s="58"/>
      <c r="H26" s="58"/>
      <c r="I26" s="58"/>
      <c r="J26" s="58">
        <v>2.4E-2</v>
      </c>
      <c r="K26" s="32">
        <f t="shared" si="11"/>
        <v>2.1000000000000001E-2</v>
      </c>
      <c r="L26" s="58"/>
      <c r="M26" s="58"/>
      <c r="N26" s="58"/>
      <c r="O26" s="59">
        <v>2.1000000000000001E-2</v>
      </c>
      <c r="P26" s="32">
        <f t="shared" si="13"/>
        <v>2.2499999999999999E-2</v>
      </c>
      <c r="Q26" s="60">
        <f t="shared" si="9"/>
        <v>0</v>
      </c>
      <c r="R26" s="60">
        <f t="shared" si="9"/>
        <v>0</v>
      </c>
      <c r="S26" s="60">
        <f t="shared" si="9"/>
        <v>0</v>
      </c>
      <c r="T26" s="63">
        <f t="shared" si="8"/>
        <v>2.2499999999999999E-2</v>
      </c>
      <c r="U26" s="11"/>
    </row>
    <row r="27" spans="3:21" x14ac:dyDescent="0.25">
      <c r="C27" s="8"/>
      <c r="D27" s="34" t="s">
        <v>41</v>
      </c>
      <c r="E27" s="38" t="s">
        <v>42</v>
      </c>
      <c r="F27" s="32">
        <f t="shared" si="10"/>
        <v>5.9719999999999995</v>
      </c>
      <c r="G27" s="36">
        <f>G28+G29+G30+G31</f>
        <v>0</v>
      </c>
      <c r="H27" s="36">
        <f>H28+H29+H30+H31</f>
        <v>0</v>
      </c>
      <c r="I27" s="36">
        <f>I28+I29+I30+I31</f>
        <v>5.5042</v>
      </c>
      <c r="J27" s="36">
        <f>J28+J29+J30+J31</f>
        <v>0.46779999999999999</v>
      </c>
      <c r="K27" s="32">
        <f t="shared" si="11"/>
        <v>5.0005000000000006</v>
      </c>
      <c r="L27" s="36">
        <f>L28+L29+L30+L31</f>
        <v>0</v>
      </c>
      <c r="M27" s="36">
        <f>M28+M29+M30+M31</f>
        <v>0</v>
      </c>
      <c r="N27" s="36">
        <f>N28+N29+N30+N31</f>
        <v>4.4960000000000004</v>
      </c>
      <c r="O27" s="36">
        <f>O28+O29+O30+O31</f>
        <v>0.50449999999999995</v>
      </c>
      <c r="P27" s="32">
        <f t="shared" si="13"/>
        <v>5.4863</v>
      </c>
      <c r="Q27" s="36">
        <f t="shared" si="9"/>
        <v>0</v>
      </c>
      <c r="R27" s="36">
        <f t="shared" si="9"/>
        <v>0</v>
      </c>
      <c r="S27" s="36">
        <f t="shared" si="9"/>
        <v>5.0000999999999998</v>
      </c>
      <c r="T27" s="37">
        <f t="shared" si="8"/>
        <v>0.48620000000000002</v>
      </c>
      <c r="U27" s="11"/>
    </row>
    <row r="28" spans="3:21" x14ac:dyDescent="0.25">
      <c r="C28" s="8"/>
      <c r="D28" s="34" t="s">
        <v>43</v>
      </c>
      <c r="E28" s="40" t="s">
        <v>44</v>
      </c>
      <c r="F28" s="32">
        <f t="shared" si="10"/>
        <v>5.9719999999999995</v>
      </c>
      <c r="G28" s="58"/>
      <c r="H28" s="58"/>
      <c r="I28" s="58">
        <v>5.5042</v>
      </c>
      <c r="J28" s="59">
        <v>0.46779999999999999</v>
      </c>
      <c r="K28" s="32">
        <f t="shared" si="11"/>
        <v>5.0005000000000006</v>
      </c>
      <c r="L28" s="58"/>
      <c r="M28" s="58"/>
      <c r="N28" s="58">
        <v>4.4960000000000004</v>
      </c>
      <c r="O28" s="59">
        <v>0.50449999999999995</v>
      </c>
      <c r="P28" s="32">
        <f t="shared" si="13"/>
        <v>5.4863</v>
      </c>
      <c r="Q28" s="60">
        <f t="shared" si="9"/>
        <v>0</v>
      </c>
      <c r="R28" s="60">
        <f t="shared" si="9"/>
        <v>0</v>
      </c>
      <c r="S28" s="60">
        <f t="shared" si="9"/>
        <v>5.0000999999999998</v>
      </c>
      <c r="T28" s="63">
        <f t="shared" si="8"/>
        <v>0.48620000000000002</v>
      </c>
      <c r="U28" s="11"/>
    </row>
    <row r="29" spans="3:21" x14ac:dyDescent="0.25">
      <c r="C29" s="8"/>
      <c r="D29" s="34" t="s">
        <v>45</v>
      </c>
      <c r="E29" s="40" t="s">
        <v>46</v>
      </c>
      <c r="F29" s="32">
        <f t="shared" si="10"/>
        <v>0</v>
      </c>
      <c r="G29" s="58"/>
      <c r="H29" s="58"/>
      <c r="I29" s="58"/>
      <c r="J29" s="59"/>
      <c r="K29" s="32">
        <f t="shared" si="11"/>
        <v>0</v>
      </c>
      <c r="L29" s="58"/>
      <c r="M29" s="58"/>
      <c r="N29" s="58"/>
      <c r="O29" s="59"/>
      <c r="P29" s="32">
        <f t="shared" si="13"/>
        <v>0</v>
      </c>
      <c r="Q29" s="60">
        <f t="shared" si="9"/>
        <v>0</v>
      </c>
      <c r="R29" s="60">
        <f t="shared" si="9"/>
        <v>0</v>
      </c>
      <c r="S29" s="60">
        <f t="shared" si="9"/>
        <v>0</v>
      </c>
      <c r="T29" s="63">
        <f t="shared" si="8"/>
        <v>0</v>
      </c>
      <c r="U29" s="11"/>
    </row>
    <row r="30" spans="3:21" x14ac:dyDescent="0.25">
      <c r="C30" s="8"/>
      <c r="D30" s="34" t="s">
        <v>47</v>
      </c>
      <c r="E30" s="40" t="s">
        <v>48</v>
      </c>
      <c r="F30" s="32">
        <f t="shared" si="10"/>
        <v>0</v>
      </c>
      <c r="G30" s="58"/>
      <c r="H30" s="58"/>
      <c r="I30" s="58"/>
      <c r="J30" s="59"/>
      <c r="K30" s="32">
        <f t="shared" si="11"/>
        <v>0</v>
      </c>
      <c r="L30" s="58"/>
      <c r="M30" s="58"/>
      <c r="N30" s="58"/>
      <c r="O30" s="59"/>
      <c r="P30" s="32">
        <f t="shared" si="13"/>
        <v>0</v>
      </c>
      <c r="Q30" s="60">
        <f t="shared" si="9"/>
        <v>0</v>
      </c>
      <c r="R30" s="60">
        <f t="shared" si="9"/>
        <v>0</v>
      </c>
      <c r="S30" s="60">
        <f t="shared" si="9"/>
        <v>0</v>
      </c>
      <c r="T30" s="63">
        <f t="shared" si="8"/>
        <v>0</v>
      </c>
      <c r="U30" s="11"/>
    </row>
    <row r="31" spans="3:21" ht="22.5" x14ac:dyDescent="0.25">
      <c r="C31" s="8"/>
      <c r="D31" s="34" t="s">
        <v>49</v>
      </c>
      <c r="E31" s="40" t="s">
        <v>50</v>
      </c>
      <c r="F31" s="32">
        <f t="shared" si="10"/>
        <v>0</v>
      </c>
      <c r="G31" s="58"/>
      <c r="H31" s="58"/>
      <c r="I31" s="58"/>
      <c r="J31" s="59"/>
      <c r="K31" s="32">
        <f t="shared" si="11"/>
        <v>0</v>
      </c>
      <c r="L31" s="58"/>
      <c r="M31" s="58"/>
      <c r="N31" s="58"/>
      <c r="O31" s="59"/>
      <c r="P31" s="32">
        <f t="shared" si="13"/>
        <v>0</v>
      </c>
      <c r="Q31" s="60">
        <f t="shared" si="9"/>
        <v>0</v>
      </c>
      <c r="R31" s="60">
        <f t="shared" si="9"/>
        <v>0</v>
      </c>
      <c r="S31" s="60">
        <f t="shared" si="9"/>
        <v>0</v>
      </c>
      <c r="T31" s="63">
        <f t="shared" si="8"/>
        <v>0</v>
      </c>
      <c r="U31" s="11"/>
    </row>
    <row r="32" spans="3:21" ht="22.5" x14ac:dyDescent="0.25">
      <c r="C32" s="8"/>
      <c r="D32" s="34"/>
      <c r="E32" s="40" t="s">
        <v>51</v>
      </c>
      <c r="F32" s="32">
        <f>SUM(J32+I32+H32+G32)</f>
        <v>0</v>
      </c>
      <c r="G32" s="58"/>
      <c r="H32" s="58"/>
      <c r="I32" s="58"/>
      <c r="J32" s="59"/>
      <c r="K32" s="32">
        <f>SUM(O32+N32+M32+L32)</f>
        <v>0</v>
      </c>
      <c r="L32" s="58"/>
      <c r="M32" s="58"/>
      <c r="N32" s="58"/>
      <c r="O32" s="59"/>
      <c r="P32" s="32">
        <f>Q32+R32+S32+T32</f>
        <v>0</v>
      </c>
      <c r="Q32" s="60">
        <f>ROUND((G32+L32)/2,4)</f>
        <v>0</v>
      </c>
      <c r="R32" s="60">
        <f>ROUND((H32+M32)/2,4)</f>
        <v>0</v>
      </c>
      <c r="S32" s="60">
        <f>ROUND((I32+N32)/2,4)</f>
        <v>0</v>
      </c>
      <c r="T32" s="63">
        <f>ROUND((J32+O32)/2,4)</f>
        <v>0</v>
      </c>
      <c r="U32" s="11"/>
    </row>
    <row r="33" spans="3:21" ht="15.75" thickBot="1" x14ac:dyDescent="0.3">
      <c r="C33" s="8"/>
      <c r="D33" s="43" t="s">
        <v>52</v>
      </c>
      <c r="E33" s="67" t="s">
        <v>60</v>
      </c>
      <c r="F33" s="45">
        <f t="shared" si="10"/>
        <v>1.6E-2</v>
      </c>
      <c r="G33" s="77">
        <f>'[1]Приложение 1 '!E401</f>
        <v>0</v>
      </c>
      <c r="H33" s="46">
        <f>'[1]Приложение 1 '!E634</f>
        <v>0</v>
      </c>
      <c r="I33" s="46">
        <f>'[1]Приложение 1 '!E866</f>
        <v>0</v>
      </c>
      <c r="J33" s="51">
        <f>'[1]Приложение 1 '!E1097</f>
        <v>1.6E-2</v>
      </c>
      <c r="K33" s="45">
        <f t="shared" si="11"/>
        <v>1.2999999999999999E-2</v>
      </c>
      <c r="L33" s="46">
        <f>'[1]Приложение 1 '!I401</f>
        <v>0</v>
      </c>
      <c r="M33" s="46">
        <f>'[1]Приложение 1 '!I634</f>
        <v>0</v>
      </c>
      <c r="N33" s="46">
        <f>'[1]Приложение 1 '!I866</f>
        <v>0</v>
      </c>
      <c r="O33" s="51">
        <f>'[1]Приложение 1 '!I1097</f>
        <v>1.2999999999999999E-2</v>
      </c>
      <c r="P33" s="45">
        <f t="shared" si="13"/>
        <v>1.4500000000000001E-2</v>
      </c>
      <c r="Q33" s="77">
        <f t="shared" si="9"/>
        <v>0</v>
      </c>
      <c r="R33" s="77">
        <f t="shared" si="9"/>
        <v>0</v>
      </c>
      <c r="S33" s="77">
        <f t="shared" si="9"/>
        <v>0</v>
      </c>
      <c r="T33" s="79">
        <f t="shared" si="8"/>
        <v>1.4500000000000001E-2</v>
      </c>
      <c r="U33" s="11"/>
    </row>
    <row r="34" spans="3:21" ht="15.75" hidden="1" thickBot="1" x14ac:dyDescent="0.3">
      <c r="C34" s="8"/>
      <c r="D34" s="61">
        <v>5</v>
      </c>
      <c r="E34" s="53" t="s">
        <v>54</v>
      </c>
      <c r="F34" s="68">
        <f t="shared" si="10"/>
        <v>5.5511151231257827E-16</v>
      </c>
      <c r="G34" s="68">
        <f>G8-F11-G17-G21-G25-G23</f>
        <v>0</v>
      </c>
      <c r="H34" s="68">
        <f>H8-F12-H17-H21-H25-H23</f>
        <v>0</v>
      </c>
      <c r="I34" s="68">
        <f>I8-F13-I17-I21-I25-I23</f>
        <v>0</v>
      </c>
      <c r="J34" s="68">
        <f>J8-J17-J21-J25-J23</f>
        <v>5.5511151231257827E-16</v>
      </c>
      <c r="K34" s="68">
        <f t="shared" si="11"/>
        <v>-3.1918911957973251E-16</v>
      </c>
      <c r="L34" s="68">
        <f>L8-K11-L17-L21-L25-L23</f>
        <v>-4.4408920985006262E-16</v>
      </c>
      <c r="M34" s="68">
        <f>M8-K12-M17-M21-M25-M23</f>
        <v>1.3877787807814457E-17</v>
      </c>
      <c r="N34" s="68">
        <f>N8-K13-N17-N21-N25-N23</f>
        <v>0</v>
      </c>
      <c r="O34" s="68">
        <f>O8-O17-O21-O25-O23</f>
        <v>1.1102230246251565E-16</v>
      </c>
      <c r="P34" s="68">
        <f t="shared" si="13"/>
        <v>0</v>
      </c>
      <c r="Q34" s="68">
        <f>Q8-P11-Q17-Q21-Q25-Q23</f>
        <v>0</v>
      </c>
      <c r="R34" s="68">
        <f>R8-P12-R17-R21-R25-R23</f>
        <v>0</v>
      </c>
      <c r="S34" s="68">
        <f>S8-P13-S17-S21-S25-S23</f>
        <v>0</v>
      </c>
      <c r="T34" s="69">
        <f>T8-T17-T21-T25-T23</f>
        <v>0</v>
      </c>
      <c r="U34" s="11"/>
    </row>
    <row r="35" spans="3:21" x14ac:dyDescent="0.25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3:21" hidden="1" x14ac:dyDescent="0.25">
      <c r="C36" s="71"/>
      <c r="D36" s="71"/>
      <c r="E36" s="72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3:21" hidden="1" x14ac:dyDescent="0.25">
      <c r="C37" s="71"/>
      <c r="D37" s="71"/>
      <c r="E37" s="72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3:21" hidden="1" x14ac:dyDescent="0.25">
      <c r="C38" s="71"/>
      <c r="D38" s="71"/>
      <c r="E38" s="73" t="s">
        <v>55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3:21" hidden="1" x14ac:dyDescent="0.25">
      <c r="C39" s="71"/>
      <c r="D39" s="71"/>
      <c r="E39" s="73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3:21" hidden="1" x14ac:dyDescent="0.25">
      <c r="C40" s="71"/>
      <c r="D40" s="71"/>
      <c r="E40" s="73" t="s">
        <v>56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3:21" hidden="1" x14ac:dyDescent="0.25">
      <c r="C41" s="71"/>
      <c r="D41" s="71"/>
      <c r="E41" s="73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3:21" hidden="1" x14ac:dyDescent="0.25">
      <c r="C42" s="71"/>
      <c r="D42" s="71"/>
      <c r="E42" s="73" t="s">
        <v>57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3:21" hidden="1" x14ac:dyDescent="0.25">
      <c r="C43" s="71"/>
      <c r="D43" s="71"/>
      <c r="E43" s="74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3:21" hidden="1" x14ac:dyDescent="0.25">
      <c r="C44" s="71"/>
      <c r="D44" s="71"/>
      <c r="E44" s="72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3:21" x14ac:dyDescent="0.25">
      <c r="C45" s="71"/>
      <c r="D45" s="71"/>
      <c r="E45" s="72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7" spans="3:21" ht="19.5" x14ac:dyDescent="0.25">
      <c r="E47" s="85"/>
      <c r="F47" s="85"/>
      <c r="G47" s="85"/>
      <c r="H47" s="85"/>
      <c r="I47" s="85"/>
      <c r="J47" s="85"/>
      <c r="K47" s="85"/>
      <c r="L47" s="85"/>
      <c r="R47" s="86"/>
    </row>
  </sheetData>
  <mergeCells count="8">
    <mergeCell ref="E47:L47"/>
    <mergeCell ref="D2:T2"/>
    <mergeCell ref="D3:T3"/>
    <mergeCell ref="D5:D6"/>
    <mergeCell ref="E5:E6"/>
    <mergeCell ref="F5:I5"/>
    <mergeCell ref="K5:N5"/>
    <mergeCell ref="P5:T5"/>
  </mergeCells>
  <conditionalFormatting sqref="F34">
    <cfRule type="cellIs" dxfId="1" priority="2" operator="notEqual">
      <formula>0</formula>
    </cfRule>
  </conditionalFormatting>
  <conditionalFormatting sqref="G34:T34">
    <cfRule type="cellIs" dxfId="0" priority="1" operator="notEqual">
      <formula>0</formula>
    </cfRule>
  </conditionalFormatting>
  <dataValidations count="1">
    <dataValidation type="decimal" allowBlank="1" showInputMessage="1" showErrorMessage="1" errorTitle="Внимание" error="Допускается ввод только действительных чисел!" sqref="Q26:T26 G26:J26 L24:O24 L26:O26 Q22:T22 G22:J22 L22:O22 Q24:T24 G24:J24 Q28:T32 L28:O32 G28:J3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ээ 2019</vt:lpstr>
      <vt:lpstr>Баланс мощности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2020-08-04T14:30:33Z</dcterms:modified>
</cp:coreProperties>
</file>