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" activeTab="3"/>
  </bookViews>
  <sheets>
    <sheet name="Св.вед.06.2019" sheetId="1" r:id="rId1"/>
    <sheet name="Факт. нагрузки 06.2019" sheetId="2" r:id="rId2"/>
    <sheet name="Св.вед. 12.2019 г." sheetId="3" r:id="rId3"/>
    <sheet name="Факт.нагрузки 12.2019 г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<sst xmlns="http://schemas.openxmlformats.org/spreadsheetml/2006/main" count="191" uniqueCount="74">
  <si>
    <t>Суточн.</t>
  </si>
  <si>
    <t>Рср.</t>
  </si>
  <si>
    <t>ПС- 5 СЭС "Колэнерго "</t>
  </si>
  <si>
    <t>кВтч</t>
  </si>
  <si>
    <t>кВАрч</t>
  </si>
  <si>
    <t>Нагрузка рыбного порта</t>
  </si>
  <si>
    <t>Нагрузка субабонентов</t>
  </si>
  <si>
    <t>Нагрузка,подкл.к АЧР</t>
  </si>
  <si>
    <t>Напряжение на шинах</t>
  </si>
  <si>
    <t>кВ</t>
  </si>
  <si>
    <t>ПС-57 СЭС "Колэнерго"</t>
  </si>
  <si>
    <t>ПС-301 СЭС "Колэнерго"</t>
  </si>
  <si>
    <t>Всего</t>
  </si>
  <si>
    <t>ОАО "Мурманский Рыбокомбинат"</t>
  </si>
  <si>
    <t>ООО "Наяда"</t>
  </si>
  <si>
    <t>ООО "Кольская рыбоперерабат.комп."</t>
  </si>
  <si>
    <t>ООО "Мурманские рыбопродукты"</t>
  </si>
  <si>
    <t>ООО "Виадук"</t>
  </si>
  <si>
    <t>ОАО "Мурманский  Тарный комбинат"</t>
  </si>
  <si>
    <t>ОАО "Мурманск.фабрика орудий лова"</t>
  </si>
  <si>
    <t>ООО "Кольский берег"</t>
  </si>
  <si>
    <t>ООО "Альбатрос"</t>
  </si>
  <si>
    <t>ООО "Первая стивидорная компания"</t>
  </si>
  <si>
    <t>Pmaxу</t>
  </si>
  <si>
    <t>Pmax</t>
  </si>
  <si>
    <t>ООО "СЗРК Мурманск"</t>
  </si>
  <si>
    <t>Наименование организации</t>
  </si>
  <si>
    <t>Суточн</t>
  </si>
  <si>
    <t>ООО " СРП Электросудоремонт"</t>
  </si>
  <si>
    <t>ООО "Мурманский Судоремонтный завод"</t>
  </si>
  <si>
    <t>ООО "Судоремонт"</t>
  </si>
  <si>
    <t>Черкасов</t>
  </si>
  <si>
    <t>ООО СРК "Мурман"</t>
  </si>
  <si>
    <t>ИТОГО по ПС-5</t>
  </si>
  <si>
    <t>ИП Тумарева М.В.</t>
  </si>
  <si>
    <t xml:space="preserve">ООО АМК </t>
  </si>
  <si>
    <t>ЗАО " МСК "</t>
  </si>
  <si>
    <t>ООО "Скумур"</t>
  </si>
  <si>
    <t>ИТОГО по ПС-57</t>
  </si>
  <si>
    <t>Главный  инженер                                                                 О. В. Заец</t>
  </si>
  <si>
    <t>Главный  инженер                                                               О. В. Заец</t>
  </si>
  <si>
    <t>Кзап.у</t>
  </si>
  <si>
    <t>Кзап.в</t>
  </si>
  <si>
    <t>ФТП-1 пр.4 яч. 6 или яч.38 там где расход</t>
  </si>
  <si>
    <t>ФТП-1</t>
  </si>
  <si>
    <t>Главный энергетик-начальник энергохозяйства                                                                     С.Н.Лычагов</t>
  </si>
  <si>
    <t>Главный энергетик-начальник энергохозяйства                                                   С.Н.Лычагов</t>
  </si>
  <si>
    <t>А. В. Рыжкова 28-61-61</t>
  </si>
  <si>
    <t>Акционерное Общество " МУРМАНСКИЙ  МОРСКОЙ  РЫБНЫЙ  ПОРТ"</t>
  </si>
  <si>
    <t>Сводная  ведомость  электрических  нагрузок  за 18 декабря 2019  г.</t>
  </si>
  <si>
    <t>Сводная  таблица нагрузок по потребителям, включенным в графики временного отключения  за 18 декабря 2019  г.</t>
  </si>
  <si>
    <t>Задание по графику временного ограничения 2019-2020, квт.</t>
  </si>
  <si>
    <t xml:space="preserve">             ПС-5  ПО СЭС  ф-ла ПАО "МРСК С-З "КОЛЭНЕРГО"  (в работе фидера 15, 22, 28)</t>
  </si>
  <si>
    <t>ООО "Максима"</t>
  </si>
  <si>
    <t>ООО "Мурманский рыбоперерабатывающий комплекс""</t>
  </si>
  <si>
    <t>ООО "Боско-морепродукт"</t>
  </si>
  <si>
    <t xml:space="preserve">ПУ ФСБ России </t>
  </si>
  <si>
    <t>ООО "Русская треска"</t>
  </si>
  <si>
    <t>ООО "АББ"</t>
  </si>
  <si>
    <t>АО "ММРП"</t>
  </si>
  <si>
    <t xml:space="preserve">             ПС-57  ПО СЭС  ф-ла ПАО "МРСК С-З "КОЛЭНЕРГО" (в работе фидера 9, 10,16,15)</t>
  </si>
  <si>
    <t>Сводная  ведомость  электрических  нагрузок  за 19 июня 2019  г.</t>
  </si>
  <si>
    <t>А. В. Рыжкова 28-77-21</t>
  </si>
  <si>
    <t>Сводная  таблица нагрузок по потребителям, включенным в графики временного отключения  за 19 июня 2019  г.</t>
  </si>
  <si>
    <t>Задание по графику временного ограничения 2018-2019г.</t>
  </si>
  <si>
    <t xml:space="preserve">             ПС-5  ПО СЭС  ф-ла ПАО "МРСК С-З "КОЛЭНЕРГО"  (в работе фидера 15, 22, 28) очередь 7</t>
  </si>
  <si>
    <t>ООО "ПКФ Севтехкомп"</t>
  </si>
  <si>
    <t>ООО "Рыбопромышл. предприятие С-З"</t>
  </si>
  <si>
    <t>ООО "Фишпродактс"</t>
  </si>
  <si>
    <t>ООО "Боско"</t>
  </si>
  <si>
    <t>Прочие (ИТС, РП-14)</t>
  </si>
  <si>
    <t xml:space="preserve">Рыбный  порт </t>
  </si>
  <si>
    <t xml:space="preserve">             ПС-57  ПО СЭС  ф-ла ПАО "МРСК С-З "КОЛЭНЕРГО" (в работе фидера 10,16,15), очередь7</t>
  </si>
  <si>
    <t>Рыбный  порт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</si>
</sst>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00000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8"/>
      <name val="Arial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color indexed="9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8"/>
      <color indexed="8"/>
      <name val="Arial Cyr"/>
      <family val="0"/>
    </font>
    <font>
      <sz val="10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 Cyr"/>
      <family val="0"/>
    </font>
    <font>
      <b/>
      <sz val="10"/>
      <color indexed="9"/>
      <name val="Arial Cyr"/>
      <family val="0"/>
    </font>
    <font>
      <sz val="2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sz val="22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33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 horizontal="left" indent="1"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4" fillId="0" borderId="23" xfId="0" applyFont="1" applyFill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/>
    </xf>
    <xf numFmtId="1" fontId="4" fillId="0" borderId="22" xfId="0" applyNumberFormat="1" applyFont="1" applyBorder="1" applyAlignment="1">
      <alignment horizontal="right"/>
    </xf>
    <xf numFmtId="189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1" fontId="4" fillId="0" borderId="21" xfId="0" applyNumberFormat="1" applyFont="1" applyFill="1" applyBorder="1" applyAlignment="1">
      <alignment/>
    </xf>
    <xf numFmtId="189" fontId="4" fillId="0" borderId="22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189" fontId="4" fillId="0" borderId="18" xfId="0" applyNumberFormat="1" applyFont="1" applyFill="1" applyBorder="1" applyAlignment="1">
      <alignment/>
    </xf>
    <xf numFmtId="189" fontId="4" fillId="0" borderId="23" xfId="0" applyNumberFormat="1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1" fontId="4" fillId="35" borderId="21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" fontId="4" fillId="35" borderId="23" xfId="0" applyNumberFormat="1" applyFont="1" applyFill="1" applyBorder="1" applyAlignment="1">
      <alignment/>
    </xf>
    <xf numFmtId="1" fontId="4" fillId="35" borderId="22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1" fontId="4" fillId="35" borderId="25" xfId="0" applyNumberFormat="1" applyFont="1" applyFill="1" applyBorder="1" applyAlignment="1">
      <alignment/>
    </xf>
    <xf numFmtId="1" fontId="4" fillId="35" borderId="26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35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19" xfId="0" applyNumberFormat="1" applyFont="1" applyBorder="1" applyAlignment="1">
      <alignment/>
    </xf>
    <xf numFmtId="0" fontId="10" fillId="0" borderId="23" xfId="0" applyFont="1" applyFill="1" applyBorder="1" applyAlignment="1">
      <alignment/>
    </xf>
    <xf numFmtId="1" fontId="9" fillId="0" borderId="23" xfId="0" applyNumberFormat="1" applyFont="1" applyFill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0" fillId="35" borderId="23" xfId="0" applyFont="1" applyFill="1" applyBorder="1" applyAlignment="1">
      <alignment/>
    </xf>
    <xf numFmtId="1" fontId="9" fillId="35" borderId="32" xfId="0" applyNumberFormat="1" applyFont="1" applyFill="1" applyBorder="1" applyAlignment="1">
      <alignment/>
    </xf>
    <xf numFmtId="1" fontId="9" fillId="35" borderId="21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1" fontId="9" fillId="35" borderId="23" xfId="0" applyNumberFormat="1" applyFont="1" applyFill="1" applyBorder="1" applyAlignment="1">
      <alignment/>
    </xf>
    <xf numFmtId="0" fontId="10" fillId="34" borderId="23" xfId="0" applyFont="1" applyFill="1" applyBorder="1" applyAlignment="1">
      <alignment/>
    </xf>
    <xf numFmtId="1" fontId="9" fillId="34" borderId="23" xfId="0" applyNumberFormat="1" applyFont="1" applyFill="1" applyBorder="1" applyAlignment="1">
      <alignment/>
    </xf>
    <xf numFmtId="1" fontId="9" fillId="34" borderId="32" xfId="0" applyNumberFormat="1" applyFont="1" applyFill="1" applyBorder="1" applyAlignment="1">
      <alignment/>
    </xf>
    <xf numFmtId="1" fontId="9" fillId="34" borderId="21" xfId="0" applyNumberFormat="1" applyFont="1" applyFill="1" applyBorder="1" applyAlignment="1">
      <alignment/>
    </xf>
    <xf numFmtId="1" fontId="9" fillId="34" borderId="18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9" fillId="34" borderId="33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1" fontId="9" fillId="35" borderId="27" xfId="0" applyNumberFormat="1" applyFont="1" applyFill="1" applyBorder="1" applyAlignment="1">
      <alignment/>
    </xf>
    <xf numFmtId="1" fontId="9" fillId="35" borderId="34" xfId="0" applyNumberFormat="1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10" fillId="35" borderId="28" xfId="0" applyFont="1" applyFill="1" applyBorder="1" applyAlignment="1">
      <alignment/>
    </xf>
    <xf numFmtId="1" fontId="9" fillId="35" borderId="37" xfId="0" applyNumberFormat="1" applyFont="1" applyFill="1" applyBorder="1" applyAlignment="1">
      <alignment/>
    </xf>
    <xf numFmtId="1" fontId="9" fillId="35" borderId="10" xfId="0" applyNumberFormat="1" applyFont="1" applyFill="1" applyBorder="1" applyAlignment="1">
      <alignment/>
    </xf>
    <xf numFmtId="1" fontId="9" fillId="35" borderId="38" xfId="0" applyNumberFormat="1" applyFont="1" applyFill="1" applyBorder="1" applyAlignment="1">
      <alignment/>
    </xf>
    <xf numFmtId="1" fontId="9" fillId="35" borderId="28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0" fillId="35" borderId="19" xfId="0" applyFont="1" applyFill="1" applyBorder="1" applyAlignment="1">
      <alignment/>
    </xf>
    <xf numFmtId="1" fontId="9" fillId="35" borderId="39" xfId="0" applyNumberFormat="1" applyFont="1" applyFill="1" applyBorder="1" applyAlignment="1">
      <alignment/>
    </xf>
    <xf numFmtId="1" fontId="9" fillId="35" borderId="40" xfId="0" applyNumberFormat="1" applyFont="1" applyFill="1" applyBorder="1" applyAlignment="1">
      <alignment/>
    </xf>
    <xf numFmtId="1" fontId="9" fillId="35" borderId="19" xfId="0" applyNumberFormat="1" applyFont="1" applyFill="1" applyBorder="1" applyAlignment="1">
      <alignment/>
    </xf>
    <xf numFmtId="1" fontId="9" fillId="35" borderId="32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1" fontId="9" fillId="0" borderId="23" xfId="0" applyNumberFormat="1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1" fontId="9" fillId="0" borderId="41" xfId="0" applyNumberFormat="1" applyFont="1" applyBorder="1" applyAlignment="1">
      <alignment/>
    </xf>
    <xf numFmtId="0" fontId="10" fillId="0" borderId="28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20" fillId="33" borderId="32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88" fontId="0" fillId="33" borderId="32" xfId="0" applyNumberFormat="1" applyFill="1" applyBorder="1" applyAlignment="1">
      <alignment/>
    </xf>
    <xf numFmtId="188" fontId="0" fillId="33" borderId="21" xfId="0" applyNumberForma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1" xfId="0" applyFill="1" applyBorder="1" applyAlignment="1">
      <alignment/>
    </xf>
    <xf numFmtId="189" fontId="4" fillId="0" borderId="32" xfId="0" applyNumberFormat="1" applyFont="1" applyFill="1" applyBorder="1" applyAlignment="1">
      <alignment/>
    </xf>
    <xf numFmtId="189" fontId="4" fillId="0" borderId="21" xfId="0" applyNumberFormat="1" applyFont="1" applyBorder="1" applyAlignment="1">
      <alignment/>
    </xf>
    <xf numFmtId="188" fontId="0" fillId="35" borderId="32" xfId="0" applyNumberFormat="1" applyFill="1" applyBorder="1" applyAlignment="1">
      <alignment/>
    </xf>
    <xf numFmtId="188" fontId="0" fillId="35" borderId="21" xfId="0" applyNumberForma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9" fillId="0" borderId="46" xfId="0" applyNumberFormat="1" applyFont="1" applyFill="1" applyBorder="1" applyAlignment="1">
      <alignment/>
    </xf>
    <xf numFmtId="1" fontId="9" fillId="34" borderId="13" xfId="0" applyNumberFormat="1" applyFont="1" applyFill="1" applyBorder="1" applyAlignment="1">
      <alignment/>
    </xf>
    <xf numFmtId="1" fontId="0" fillId="35" borderId="0" xfId="0" applyNumberFormat="1" applyFill="1" applyAlignment="1">
      <alignment/>
    </xf>
    <xf numFmtId="0" fontId="11" fillId="35" borderId="47" xfId="0" applyFont="1" applyFill="1" applyBorder="1" applyAlignment="1">
      <alignment/>
    </xf>
    <xf numFmtId="1" fontId="11" fillId="35" borderId="0" xfId="0" applyNumberFormat="1" applyFont="1" applyFill="1" applyBorder="1" applyAlignment="1">
      <alignment/>
    </xf>
    <xf numFmtId="1" fontId="0" fillId="35" borderId="48" xfId="0" applyNumberFormat="1" applyFill="1" applyBorder="1" applyAlignment="1">
      <alignment/>
    </xf>
    <xf numFmtId="0" fontId="9" fillId="35" borderId="47" xfId="0" applyFont="1" applyFill="1" applyBorder="1" applyAlignment="1">
      <alignment/>
    </xf>
    <xf numFmtId="1" fontId="9" fillId="35" borderId="46" xfId="0" applyNumberFormat="1" applyFont="1" applyFill="1" applyBorder="1" applyAlignment="1">
      <alignment/>
    </xf>
    <xf numFmtId="1" fontId="9" fillId="0" borderId="49" xfId="0" applyNumberFormat="1" applyFont="1" applyFill="1" applyBorder="1" applyAlignment="1">
      <alignment/>
    </xf>
    <xf numFmtId="1" fontId="9" fillId="35" borderId="13" xfId="0" applyNumberFormat="1" applyFont="1" applyFill="1" applyBorder="1" applyAlignment="1">
      <alignment/>
    </xf>
    <xf numFmtId="1" fontId="12" fillId="0" borderId="23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1" fontId="12" fillId="0" borderId="41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1" fontId="9" fillId="0" borderId="28" xfId="0" applyNumberFormat="1" applyFont="1" applyFill="1" applyBorder="1" applyAlignment="1">
      <alignment/>
    </xf>
    <xf numFmtId="1" fontId="9" fillId="0" borderId="51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2" fontId="9" fillId="35" borderId="32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56;&#1067;%20&#1080;&#1102;&#1085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н.сев"/>
      <sheetName val="одн2.сев"/>
      <sheetName val="Одн.юг"/>
      <sheetName val=" ТП-9 юг"/>
      <sheetName val="уг.база"/>
      <sheetName val="Порт"/>
      <sheetName val="пост.ПС"/>
      <sheetName val="Сводн.табл."/>
      <sheetName val="Лист2"/>
      <sheetName val="Факт. расх. по график времен"/>
      <sheetName val="Расх абон."/>
      <sheetName val="Диагр по сумматору"/>
      <sheetName val="Диагр субабонентов"/>
      <sheetName val="форма, прот.сев,"/>
      <sheetName val="прот. юг-уг.б"/>
      <sheetName val="ведомость для вовы"/>
      <sheetName val="Спис.проток."/>
      <sheetName val="Диагр.по ПС"/>
      <sheetName val="Лист6"/>
      <sheetName val="Протоколы"/>
      <sheetName val="Факт.св.вед"/>
      <sheetName val="блок холод."/>
      <sheetName val="Лист3"/>
      <sheetName val="Лист7"/>
    </sheetNames>
    <sheetDataSet>
      <sheetData sheetId="0">
        <row r="8">
          <cell r="F8">
            <v>0.4</v>
          </cell>
          <cell r="I8">
            <v>2.32</v>
          </cell>
          <cell r="O8">
            <v>84.22</v>
          </cell>
          <cell r="R8">
            <v>39.86</v>
          </cell>
          <cell r="U8">
            <v>11.7</v>
          </cell>
          <cell r="V8">
            <v>1.88</v>
          </cell>
          <cell r="X8">
            <v>22.72</v>
          </cell>
          <cell r="AE8">
            <v>35.650000000000006</v>
          </cell>
          <cell r="AL8">
            <v>10.98</v>
          </cell>
          <cell r="AP8">
            <v>12.44</v>
          </cell>
          <cell r="AZ8">
            <v>62.4</v>
          </cell>
          <cell r="BC8">
            <v>270.72</v>
          </cell>
          <cell r="BG8">
            <v>11.04</v>
          </cell>
          <cell r="CD8">
            <v>1340.96</v>
          </cell>
        </row>
        <row r="9">
          <cell r="F9">
            <v>0.36</v>
          </cell>
          <cell r="I9">
            <v>2.1</v>
          </cell>
          <cell r="O9">
            <v>72.52</v>
          </cell>
          <cell r="R9">
            <v>46.28</v>
          </cell>
          <cell r="U9">
            <v>10.95</v>
          </cell>
          <cell r="V9">
            <v>1.76</v>
          </cell>
          <cell r="X9">
            <v>23.68</v>
          </cell>
          <cell r="AE9">
            <v>37.37</v>
          </cell>
          <cell r="AL9">
            <v>7.32</v>
          </cell>
          <cell r="AP9">
            <v>12.52</v>
          </cell>
          <cell r="AZ9">
            <v>60.9</v>
          </cell>
          <cell r="BC9">
            <v>272.52</v>
          </cell>
          <cell r="BG9">
            <v>7.68</v>
          </cell>
          <cell r="CD9">
            <v>1315.13</v>
          </cell>
        </row>
        <row r="10">
          <cell r="F10">
            <v>0.4</v>
          </cell>
          <cell r="I10">
            <v>2.54</v>
          </cell>
          <cell r="O10">
            <v>72.6</v>
          </cell>
          <cell r="R10">
            <v>40.58</v>
          </cell>
          <cell r="U10">
            <v>11.07</v>
          </cell>
          <cell r="V10">
            <v>2.12</v>
          </cell>
          <cell r="X10">
            <v>27.2</v>
          </cell>
          <cell r="AE10">
            <v>38.870000000000005</v>
          </cell>
          <cell r="AL10">
            <v>6.99</v>
          </cell>
          <cell r="AP10">
            <v>12.46</v>
          </cell>
          <cell r="AZ10">
            <v>60.6</v>
          </cell>
          <cell r="BC10">
            <v>268.92</v>
          </cell>
          <cell r="BG10">
            <v>9.6</v>
          </cell>
          <cell r="CD10">
            <v>1316.38</v>
          </cell>
        </row>
        <row r="11">
          <cell r="F11">
            <v>0.36</v>
          </cell>
          <cell r="I11">
            <v>3.8</v>
          </cell>
          <cell r="O11">
            <v>72.66</v>
          </cell>
          <cell r="R11">
            <v>38.6</v>
          </cell>
          <cell r="U11">
            <v>11.97</v>
          </cell>
          <cell r="V11">
            <v>1.82</v>
          </cell>
          <cell r="X11">
            <v>23.2</v>
          </cell>
          <cell r="AE11">
            <v>35.3</v>
          </cell>
          <cell r="AL11">
            <v>7.56</v>
          </cell>
          <cell r="AP11">
            <v>12.46</v>
          </cell>
          <cell r="AZ11">
            <v>58.38</v>
          </cell>
          <cell r="BC11">
            <v>265.32</v>
          </cell>
          <cell r="BG11">
            <v>11.52</v>
          </cell>
          <cell r="CD11">
            <v>1329.0700000000002</v>
          </cell>
        </row>
        <row r="12">
          <cell r="F12">
            <v>0.4</v>
          </cell>
          <cell r="I12">
            <v>3.88</v>
          </cell>
          <cell r="O12">
            <v>74.5</v>
          </cell>
          <cell r="R12">
            <v>38.66</v>
          </cell>
          <cell r="U12">
            <v>12.33</v>
          </cell>
          <cell r="V12">
            <v>1.91</v>
          </cell>
          <cell r="X12">
            <v>23.84</v>
          </cell>
          <cell r="AE12">
            <v>38.56</v>
          </cell>
          <cell r="AL12">
            <v>9.36</v>
          </cell>
          <cell r="AP12">
            <v>14.12</v>
          </cell>
          <cell r="AZ12">
            <v>62.82</v>
          </cell>
          <cell r="BC12">
            <v>265.68</v>
          </cell>
          <cell r="BG12">
            <v>14.88</v>
          </cell>
          <cell r="CD12">
            <v>1344.58</v>
          </cell>
        </row>
        <row r="13">
          <cell r="F13">
            <v>0.4</v>
          </cell>
          <cell r="I13">
            <v>2.28</v>
          </cell>
          <cell r="O13">
            <v>72.25999999999999</v>
          </cell>
          <cell r="R13">
            <v>31.12</v>
          </cell>
          <cell r="U13">
            <v>12.15</v>
          </cell>
          <cell r="V13">
            <v>3.02</v>
          </cell>
          <cell r="X13">
            <v>24.96</v>
          </cell>
          <cell r="AE13">
            <v>37.56</v>
          </cell>
          <cell r="AL13">
            <v>7.17</v>
          </cell>
          <cell r="AP13">
            <v>12.66</v>
          </cell>
          <cell r="AZ13">
            <v>59.82</v>
          </cell>
          <cell r="BC13">
            <v>264.6</v>
          </cell>
          <cell r="BG13">
            <v>14.4</v>
          </cell>
          <cell r="CD13">
            <v>1310.4099999999999</v>
          </cell>
        </row>
        <row r="14">
          <cell r="F14">
            <v>0.4</v>
          </cell>
          <cell r="I14">
            <v>2.54</v>
          </cell>
          <cell r="O14">
            <v>71.69999999999999</v>
          </cell>
          <cell r="R14">
            <v>33.82</v>
          </cell>
          <cell r="U14">
            <v>16.41</v>
          </cell>
          <cell r="V14">
            <v>2.09</v>
          </cell>
          <cell r="X14">
            <v>23.28</v>
          </cell>
          <cell r="AE14">
            <v>44.269999999999996</v>
          </cell>
          <cell r="AL14">
            <v>8.16</v>
          </cell>
          <cell r="AP14">
            <v>13.08</v>
          </cell>
          <cell r="AZ14">
            <v>55.92</v>
          </cell>
          <cell r="BC14">
            <v>268.92</v>
          </cell>
          <cell r="BG14">
            <v>11.04</v>
          </cell>
          <cell r="CD14">
            <v>1373.48</v>
          </cell>
        </row>
        <row r="15">
          <cell r="F15">
            <v>0.36</v>
          </cell>
          <cell r="I15">
            <v>5.72</v>
          </cell>
          <cell r="O15">
            <v>80.6</v>
          </cell>
          <cell r="R15">
            <v>31.8</v>
          </cell>
          <cell r="U15">
            <v>18.87</v>
          </cell>
          <cell r="V15">
            <v>2.96</v>
          </cell>
          <cell r="X15">
            <v>24.4</v>
          </cell>
          <cell r="AE15">
            <v>54.989999999999995</v>
          </cell>
          <cell r="AL15">
            <v>10.17</v>
          </cell>
          <cell r="AP15">
            <v>15.98</v>
          </cell>
          <cell r="AZ15">
            <v>58.08</v>
          </cell>
          <cell r="BC15">
            <v>496.8</v>
          </cell>
          <cell r="BG15">
            <v>11.04</v>
          </cell>
          <cell r="CD15">
            <v>1881.6399999999999</v>
          </cell>
        </row>
        <row r="16">
          <cell r="F16">
            <v>0.36</v>
          </cell>
          <cell r="I16">
            <v>8.68</v>
          </cell>
          <cell r="O16">
            <v>156.78</v>
          </cell>
          <cell r="R16">
            <v>20</v>
          </cell>
          <cell r="U16">
            <v>25.38</v>
          </cell>
          <cell r="V16">
            <v>4.94</v>
          </cell>
          <cell r="X16">
            <v>28.16</v>
          </cell>
          <cell r="AE16">
            <v>83.84</v>
          </cell>
          <cell r="AL16">
            <v>16.44</v>
          </cell>
          <cell r="AP16">
            <v>15.78</v>
          </cell>
          <cell r="AZ16">
            <v>79.08</v>
          </cell>
          <cell r="BC16">
            <v>565.56</v>
          </cell>
          <cell r="BG16">
            <v>16.32</v>
          </cell>
          <cell r="CD16">
            <v>2268.42</v>
          </cell>
        </row>
        <row r="17">
          <cell r="F17">
            <v>0.36</v>
          </cell>
          <cell r="I17">
            <v>7.64</v>
          </cell>
          <cell r="O17">
            <v>197.39999999999998</v>
          </cell>
          <cell r="R17">
            <v>24.2</v>
          </cell>
          <cell r="U17">
            <v>26.64</v>
          </cell>
          <cell r="V17">
            <v>4.76</v>
          </cell>
          <cell r="X17">
            <v>38.08</v>
          </cell>
          <cell r="AE17">
            <v>90.86</v>
          </cell>
          <cell r="AL17">
            <v>13.83</v>
          </cell>
          <cell r="AP17">
            <v>15.8</v>
          </cell>
          <cell r="AZ17">
            <v>85.32</v>
          </cell>
          <cell r="BC17">
            <v>605.88</v>
          </cell>
          <cell r="BG17">
            <v>27.36</v>
          </cell>
          <cell r="CD17">
            <v>2490.21</v>
          </cell>
        </row>
        <row r="18">
          <cell r="F18">
            <v>0.36</v>
          </cell>
          <cell r="I18">
            <v>8.14</v>
          </cell>
          <cell r="O18">
            <v>228.42</v>
          </cell>
          <cell r="R18">
            <v>29.12</v>
          </cell>
          <cell r="U18">
            <v>24.27</v>
          </cell>
          <cell r="V18">
            <v>4.66</v>
          </cell>
          <cell r="X18">
            <v>31.36</v>
          </cell>
          <cell r="AE18">
            <v>82.52000000000001</v>
          </cell>
          <cell r="AL18">
            <v>13.26</v>
          </cell>
          <cell r="AP18">
            <v>16.34</v>
          </cell>
          <cell r="AZ18">
            <v>87.18</v>
          </cell>
          <cell r="BC18">
            <v>603.36</v>
          </cell>
          <cell r="BG18">
            <v>25.92</v>
          </cell>
          <cell r="CD18">
            <v>2553.31</v>
          </cell>
        </row>
        <row r="19">
          <cell r="F19">
            <v>0.36</v>
          </cell>
          <cell r="I19">
            <v>7.92</v>
          </cell>
          <cell r="O19">
            <v>209.78</v>
          </cell>
          <cell r="R19">
            <v>15.02</v>
          </cell>
          <cell r="U19">
            <v>30.69</v>
          </cell>
          <cell r="V19">
            <v>4.13</v>
          </cell>
          <cell r="X19">
            <v>29.68</v>
          </cell>
          <cell r="AE19">
            <v>81.35</v>
          </cell>
          <cell r="AL19">
            <v>15.84</v>
          </cell>
          <cell r="AP19">
            <v>17.98</v>
          </cell>
          <cell r="AZ19">
            <v>93.06</v>
          </cell>
          <cell r="BC19">
            <v>642.6</v>
          </cell>
          <cell r="BG19">
            <v>27.36</v>
          </cell>
          <cell r="CD19">
            <v>2639.4900000000002</v>
          </cell>
        </row>
        <row r="20">
          <cell r="F20">
            <v>0.36</v>
          </cell>
          <cell r="I20">
            <v>8.14</v>
          </cell>
          <cell r="O20">
            <v>292.6</v>
          </cell>
          <cell r="R20">
            <v>24.02</v>
          </cell>
          <cell r="U20">
            <v>22.53</v>
          </cell>
          <cell r="V20">
            <v>4.43</v>
          </cell>
          <cell r="X20">
            <v>28.24</v>
          </cell>
          <cell r="AE20">
            <v>63.84</v>
          </cell>
          <cell r="AL20">
            <v>9.3</v>
          </cell>
          <cell r="AP20">
            <v>15.94</v>
          </cell>
          <cell r="AZ20">
            <v>93.48</v>
          </cell>
          <cell r="BC20">
            <v>590.76</v>
          </cell>
          <cell r="BG20">
            <v>26.88</v>
          </cell>
          <cell r="CD20">
            <v>2581.1099999999997</v>
          </cell>
        </row>
        <row r="21">
          <cell r="F21">
            <v>0.36</v>
          </cell>
          <cell r="I21">
            <v>8.02</v>
          </cell>
          <cell r="O21">
            <v>147.48000000000002</v>
          </cell>
          <cell r="R21">
            <v>25.38</v>
          </cell>
          <cell r="U21">
            <v>22.89</v>
          </cell>
          <cell r="V21">
            <v>3.86</v>
          </cell>
          <cell r="X21">
            <v>28.64</v>
          </cell>
          <cell r="AE21">
            <v>66.22</v>
          </cell>
          <cell r="AL21">
            <v>11.49</v>
          </cell>
          <cell r="AP21">
            <v>17.1</v>
          </cell>
          <cell r="AZ21">
            <v>88.86</v>
          </cell>
          <cell r="BC21">
            <v>580.68</v>
          </cell>
          <cell r="BG21">
            <v>25.44</v>
          </cell>
          <cell r="CD21">
            <v>2346.2200000000003</v>
          </cell>
        </row>
        <row r="22">
          <cell r="F22">
            <v>0.36</v>
          </cell>
          <cell r="I22">
            <v>6.5</v>
          </cell>
          <cell r="O22">
            <v>104.56</v>
          </cell>
          <cell r="R22">
            <v>22.42</v>
          </cell>
          <cell r="U22">
            <v>26.85</v>
          </cell>
          <cell r="V22">
            <v>2.87</v>
          </cell>
          <cell r="X22">
            <v>37.68</v>
          </cell>
          <cell r="AE22">
            <v>72.86999999999999</v>
          </cell>
          <cell r="AL22">
            <v>17.1</v>
          </cell>
          <cell r="AP22">
            <v>16.46</v>
          </cell>
          <cell r="AZ22">
            <v>94.38</v>
          </cell>
          <cell r="BC22">
            <v>597.24</v>
          </cell>
          <cell r="BG22">
            <v>24</v>
          </cell>
          <cell r="CD22">
            <v>2281.83</v>
          </cell>
        </row>
        <row r="23">
          <cell r="F23">
            <v>0.36</v>
          </cell>
          <cell r="I23">
            <v>6.56</v>
          </cell>
          <cell r="O23">
            <v>93</v>
          </cell>
          <cell r="R23">
            <v>31.56</v>
          </cell>
          <cell r="U23">
            <v>22.14</v>
          </cell>
          <cell r="V23">
            <v>3.24</v>
          </cell>
          <cell r="X23">
            <v>37.28</v>
          </cell>
          <cell r="AE23">
            <v>62.620000000000005</v>
          </cell>
          <cell r="AL23">
            <v>18.9</v>
          </cell>
          <cell r="AP23">
            <v>15.8</v>
          </cell>
          <cell r="AZ23">
            <v>102.36</v>
          </cell>
          <cell r="BC23">
            <v>608.4</v>
          </cell>
          <cell r="BG23">
            <v>20.16</v>
          </cell>
          <cell r="CD23">
            <v>2260.07</v>
          </cell>
        </row>
        <row r="24">
          <cell r="F24">
            <v>0.36</v>
          </cell>
          <cell r="I24">
            <v>5.24</v>
          </cell>
          <cell r="O24">
            <v>114.3</v>
          </cell>
          <cell r="R24">
            <v>30.28</v>
          </cell>
          <cell r="U24">
            <v>23.37</v>
          </cell>
          <cell r="V24">
            <v>2.78</v>
          </cell>
          <cell r="X24">
            <v>33.76</v>
          </cell>
          <cell r="AE24">
            <v>61.449999999999996</v>
          </cell>
          <cell r="AL24">
            <v>15.45</v>
          </cell>
          <cell r="AP24">
            <v>16.3</v>
          </cell>
          <cell r="AZ24">
            <v>102.72</v>
          </cell>
          <cell r="BC24">
            <v>524.88</v>
          </cell>
          <cell r="BG24">
            <v>20.16</v>
          </cell>
          <cell r="CD24">
            <v>2148.45</v>
          </cell>
        </row>
        <row r="25">
          <cell r="F25">
            <v>0.4</v>
          </cell>
          <cell r="I25">
            <v>2.72</v>
          </cell>
          <cell r="O25">
            <v>86.48</v>
          </cell>
          <cell r="R25">
            <v>24.24</v>
          </cell>
          <cell r="U25">
            <v>23.7</v>
          </cell>
          <cell r="V25">
            <v>6.28</v>
          </cell>
          <cell r="X25">
            <v>18.64</v>
          </cell>
          <cell r="AE25">
            <v>40.519999999999996</v>
          </cell>
          <cell r="AL25">
            <v>11.1</v>
          </cell>
          <cell r="AP25">
            <v>16.36</v>
          </cell>
          <cell r="AZ25">
            <v>103.68</v>
          </cell>
          <cell r="BC25">
            <v>396</v>
          </cell>
          <cell r="BG25">
            <v>16.32</v>
          </cell>
          <cell r="CD25">
            <v>1826.44</v>
          </cell>
        </row>
        <row r="26">
          <cell r="F26">
            <v>0.36</v>
          </cell>
          <cell r="I26">
            <v>2.04</v>
          </cell>
          <cell r="O26">
            <v>81.86</v>
          </cell>
          <cell r="R26">
            <v>33.06</v>
          </cell>
          <cell r="U26">
            <v>9.09</v>
          </cell>
          <cell r="V26">
            <v>2.36</v>
          </cell>
          <cell r="X26">
            <v>19.84</v>
          </cell>
          <cell r="AE26">
            <v>38.54</v>
          </cell>
          <cell r="AL26">
            <v>7.11</v>
          </cell>
          <cell r="AP26">
            <v>14.12</v>
          </cell>
          <cell r="AZ26">
            <v>99.9</v>
          </cell>
          <cell r="BC26">
            <v>426.6</v>
          </cell>
          <cell r="BG26">
            <v>13.44</v>
          </cell>
          <cell r="CD26">
            <v>1741.8999999999999</v>
          </cell>
        </row>
        <row r="27">
          <cell r="F27">
            <v>0.36</v>
          </cell>
          <cell r="I27">
            <v>0.98</v>
          </cell>
          <cell r="O27">
            <v>82.02000000000001</v>
          </cell>
          <cell r="R27">
            <v>45.36</v>
          </cell>
          <cell r="U27">
            <v>10.11</v>
          </cell>
          <cell r="V27">
            <v>2.54</v>
          </cell>
          <cell r="X27">
            <v>17.44</v>
          </cell>
          <cell r="AE27">
            <v>40.35</v>
          </cell>
          <cell r="AL27">
            <v>7.05</v>
          </cell>
          <cell r="AP27">
            <v>14.2</v>
          </cell>
          <cell r="AZ27">
            <v>93.78</v>
          </cell>
          <cell r="BC27">
            <v>256.52</v>
          </cell>
          <cell r="BG27">
            <v>15.84</v>
          </cell>
          <cell r="CD27">
            <v>1528.0500000000002</v>
          </cell>
        </row>
        <row r="28">
          <cell r="F28">
            <v>0.4</v>
          </cell>
          <cell r="I28">
            <v>0.86</v>
          </cell>
          <cell r="O28">
            <v>80.08000000000001</v>
          </cell>
          <cell r="R28">
            <v>39.6</v>
          </cell>
          <cell r="U28">
            <v>10.02</v>
          </cell>
          <cell r="V28">
            <v>2.58</v>
          </cell>
          <cell r="X28">
            <v>18.08</v>
          </cell>
          <cell r="AE28">
            <v>38.339999999999996</v>
          </cell>
          <cell r="AL28">
            <v>7.17</v>
          </cell>
          <cell r="AP28">
            <v>14.2</v>
          </cell>
          <cell r="AZ28">
            <v>79.26</v>
          </cell>
          <cell r="BC28">
            <v>326.52</v>
          </cell>
          <cell r="BG28">
            <v>15.36</v>
          </cell>
          <cell r="CD28">
            <v>1579.53</v>
          </cell>
        </row>
        <row r="29">
          <cell r="F29">
            <v>0.36</v>
          </cell>
          <cell r="I29">
            <v>0.88</v>
          </cell>
          <cell r="O29">
            <v>81.24000000000001</v>
          </cell>
          <cell r="R29">
            <v>39.02</v>
          </cell>
          <cell r="U29">
            <v>9.21</v>
          </cell>
          <cell r="V29">
            <v>2.65</v>
          </cell>
          <cell r="X29">
            <v>17.68</v>
          </cell>
          <cell r="AE29">
            <v>39.46</v>
          </cell>
          <cell r="AL29">
            <v>9.75</v>
          </cell>
          <cell r="AP29">
            <v>14.32</v>
          </cell>
          <cell r="AZ29">
            <v>80.52</v>
          </cell>
          <cell r="BC29">
            <v>279</v>
          </cell>
          <cell r="BG29">
            <v>15.84</v>
          </cell>
          <cell r="CD29">
            <v>1511.85</v>
          </cell>
        </row>
        <row r="30">
          <cell r="F30">
            <v>0.4</v>
          </cell>
          <cell r="I30">
            <v>0.88</v>
          </cell>
          <cell r="O30">
            <v>82</v>
          </cell>
          <cell r="R30">
            <v>39.88</v>
          </cell>
          <cell r="U30">
            <v>10.26</v>
          </cell>
          <cell r="V30">
            <v>2.78</v>
          </cell>
          <cell r="X30">
            <v>18.64</v>
          </cell>
          <cell r="AE30">
            <v>38.28</v>
          </cell>
          <cell r="AL30">
            <v>7.44</v>
          </cell>
          <cell r="AP30">
            <v>12.82</v>
          </cell>
          <cell r="AZ30">
            <v>80.94</v>
          </cell>
          <cell r="BC30">
            <v>273.24</v>
          </cell>
          <cell r="BG30">
            <v>16.32</v>
          </cell>
          <cell r="CD30">
            <v>1471.3</v>
          </cell>
        </row>
        <row r="31">
          <cell r="F31">
            <v>0.36</v>
          </cell>
          <cell r="I31">
            <v>0.82</v>
          </cell>
          <cell r="O31">
            <v>82.68</v>
          </cell>
          <cell r="R31">
            <v>41.64</v>
          </cell>
          <cell r="U31">
            <v>9.6</v>
          </cell>
          <cell r="V31">
            <v>2.51</v>
          </cell>
          <cell r="X31">
            <v>17.28</v>
          </cell>
          <cell r="AE31">
            <v>35.47</v>
          </cell>
          <cell r="AL31">
            <v>10.71</v>
          </cell>
          <cell r="AP31">
            <v>12.42</v>
          </cell>
          <cell r="AZ31">
            <v>83.34</v>
          </cell>
          <cell r="BC31">
            <v>271.08</v>
          </cell>
          <cell r="BG31">
            <v>11.52</v>
          </cell>
          <cell r="CD31">
            <v>1385.88</v>
          </cell>
        </row>
        <row r="43">
          <cell r="B43">
            <v>2.38</v>
          </cell>
          <cell r="R43">
            <v>12.72</v>
          </cell>
          <cell r="S43">
            <v>45.36</v>
          </cell>
          <cell r="V43">
            <v>22.64</v>
          </cell>
        </row>
        <row r="44">
          <cell r="B44">
            <v>2.38</v>
          </cell>
          <cell r="R44">
            <v>13.44</v>
          </cell>
          <cell r="S44">
            <v>43.62</v>
          </cell>
          <cell r="V44">
            <v>19</v>
          </cell>
        </row>
        <row r="45">
          <cell r="B45">
            <v>2.54</v>
          </cell>
          <cell r="R45">
            <v>11.7</v>
          </cell>
          <cell r="S45">
            <v>43.26</v>
          </cell>
          <cell r="V45">
            <v>22.24</v>
          </cell>
        </row>
        <row r="46">
          <cell r="B46">
            <v>2.38</v>
          </cell>
          <cell r="R46">
            <v>12.84</v>
          </cell>
          <cell r="S46">
            <v>50.94</v>
          </cell>
          <cell r="V46">
            <v>19.32</v>
          </cell>
        </row>
        <row r="47">
          <cell r="B47">
            <v>2.6</v>
          </cell>
          <cell r="R47">
            <v>13.14</v>
          </cell>
          <cell r="S47">
            <v>43.86</v>
          </cell>
          <cell r="V47">
            <v>19.72</v>
          </cell>
        </row>
        <row r="48">
          <cell r="B48">
            <v>2.54</v>
          </cell>
          <cell r="R48">
            <v>12.06</v>
          </cell>
          <cell r="S48">
            <v>43.44</v>
          </cell>
          <cell r="V48">
            <v>21.6</v>
          </cell>
        </row>
        <row r="49">
          <cell r="B49">
            <v>2.6</v>
          </cell>
          <cell r="R49">
            <v>12.42</v>
          </cell>
          <cell r="S49">
            <v>46.92</v>
          </cell>
          <cell r="V49">
            <v>18.48</v>
          </cell>
        </row>
        <row r="50">
          <cell r="B50">
            <v>2.48</v>
          </cell>
          <cell r="R50">
            <v>13.32</v>
          </cell>
          <cell r="S50">
            <v>78</v>
          </cell>
          <cell r="V50">
            <v>24.92</v>
          </cell>
        </row>
        <row r="51">
          <cell r="B51">
            <v>2.38</v>
          </cell>
          <cell r="R51">
            <v>12.48</v>
          </cell>
          <cell r="S51">
            <v>88.26</v>
          </cell>
          <cell r="V51">
            <v>19.8</v>
          </cell>
        </row>
        <row r="52">
          <cell r="B52">
            <v>2.38</v>
          </cell>
          <cell r="R52">
            <v>13.44</v>
          </cell>
          <cell r="S52">
            <v>99.24</v>
          </cell>
          <cell r="V52">
            <v>34.36</v>
          </cell>
        </row>
        <row r="53">
          <cell r="B53">
            <v>2.3200000000000003</v>
          </cell>
          <cell r="R53">
            <v>13.2</v>
          </cell>
          <cell r="S53">
            <v>104.46</v>
          </cell>
          <cell r="V53">
            <v>41.68</v>
          </cell>
        </row>
        <row r="54">
          <cell r="B54">
            <v>2.44</v>
          </cell>
          <cell r="R54">
            <v>12.78</v>
          </cell>
          <cell r="S54">
            <v>95.46</v>
          </cell>
          <cell r="V54">
            <v>43.4</v>
          </cell>
        </row>
        <row r="55">
          <cell r="B55">
            <v>2.3200000000000003</v>
          </cell>
          <cell r="R55">
            <v>14.04</v>
          </cell>
          <cell r="S55">
            <v>95.76</v>
          </cell>
          <cell r="V55">
            <v>48.64</v>
          </cell>
        </row>
        <row r="56">
          <cell r="B56">
            <v>2.62</v>
          </cell>
          <cell r="R56">
            <v>12.24</v>
          </cell>
          <cell r="S56">
            <v>83.52</v>
          </cell>
          <cell r="V56">
            <v>49</v>
          </cell>
        </row>
        <row r="57">
          <cell r="B57">
            <v>2.44</v>
          </cell>
          <cell r="R57">
            <v>13.92</v>
          </cell>
          <cell r="S57">
            <v>78.48</v>
          </cell>
          <cell r="V57">
            <v>44.2</v>
          </cell>
        </row>
        <row r="58">
          <cell r="B58">
            <v>2.38</v>
          </cell>
          <cell r="R58">
            <v>12.66</v>
          </cell>
          <cell r="S58">
            <v>81.3</v>
          </cell>
          <cell r="V58">
            <v>44.2</v>
          </cell>
        </row>
        <row r="59">
          <cell r="B59">
            <v>8.3</v>
          </cell>
          <cell r="R59">
            <v>13.56</v>
          </cell>
          <cell r="S59">
            <v>67.86</v>
          </cell>
          <cell r="V59">
            <v>44.64</v>
          </cell>
        </row>
        <row r="60">
          <cell r="B60">
            <v>6.7</v>
          </cell>
          <cell r="R60">
            <v>12.72</v>
          </cell>
          <cell r="S60">
            <v>72.84</v>
          </cell>
          <cell r="V60">
            <v>41.64</v>
          </cell>
        </row>
        <row r="61">
          <cell r="B61">
            <v>2.38</v>
          </cell>
          <cell r="R61">
            <v>13.92</v>
          </cell>
          <cell r="S61">
            <v>67.98</v>
          </cell>
          <cell r="V61">
            <v>35.4</v>
          </cell>
        </row>
        <row r="62">
          <cell r="B62">
            <v>2.44</v>
          </cell>
          <cell r="R62">
            <v>12.3</v>
          </cell>
          <cell r="S62">
            <v>65.22</v>
          </cell>
          <cell r="V62">
            <v>27.56</v>
          </cell>
        </row>
        <row r="63">
          <cell r="B63">
            <v>2.48</v>
          </cell>
          <cell r="R63">
            <v>14.16</v>
          </cell>
          <cell r="S63">
            <v>69.12</v>
          </cell>
          <cell r="V63">
            <v>29.24</v>
          </cell>
        </row>
        <row r="64">
          <cell r="B64">
            <v>2.38</v>
          </cell>
          <cell r="R64">
            <v>12.84</v>
          </cell>
          <cell r="S64">
            <v>63.48</v>
          </cell>
          <cell r="V64">
            <v>25.6</v>
          </cell>
        </row>
        <row r="65">
          <cell r="B65">
            <v>2.6</v>
          </cell>
          <cell r="R65">
            <v>13.02</v>
          </cell>
          <cell r="S65">
            <v>52.2</v>
          </cell>
          <cell r="V65">
            <v>24.04</v>
          </cell>
        </row>
        <row r="66">
          <cell r="B66">
            <v>2.38</v>
          </cell>
          <cell r="R66">
            <v>13.8</v>
          </cell>
          <cell r="S66">
            <v>47.04</v>
          </cell>
          <cell r="V66">
            <v>23.76</v>
          </cell>
        </row>
        <row r="72">
          <cell r="Q72">
            <v>50.22</v>
          </cell>
          <cell r="R72">
            <v>50.829999999999984</v>
          </cell>
          <cell r="S72">
            <v>52.67999999999999</v>
          </cell>
          <cell r="T72">
            <v>50.48000000000001</v>
          </cell>
          <cell r="U72">
            <v>50.81</v>
          </cell>
          <cell r="V72">
            <v>51.71</v>
          </cell>
          <cell r="W72">
            <v>57.12000000000002</v>
          </cell>
          <cell r="X72">
            <v>73.61999999999996</v>
          </cell>
          <cell r="Y72">
            <v>95.46000000000001</v>
          </cell>
          <cell r="Z72">
            <v>114.55999999999996</v>
          </cell>
          <cell r="AA72">
            <v>120.93</v>
          </cell>
          <cell r="AB72">
            <v>120.52000000000001</v>
          </cell>
          <cell r="AC72">
            <v>124.75999999999998</v>
          </cell>
          <cell r="AD72">
            <v>118.01999999999998</v>
          </cell>
          <cell r="AE72">
            <v>116.89000000000003</v>
          </cell>
          <cell r="AF72">
            <v>109.10000000000001</v>
          </cell>
          <cell r="AG72">
            <v>98.27000000000002</v>
          </cell>
          <cell r="AH72">
            <v>86.52</v>
          </cell>
          <cell r="AI72">
            <v>80.06</v>
          </cell>
          <cell r="AJ72">
            <v>73.66999999999999</v>
          </cell>
          <cell r="AK72">
            <v>66.45</v>
          </cell>
          <cell r="AL72">
            <v>56.24999999999999</v>
          </cell>
          <cell r="AM72">
            <v>49.85999999999998</v>
          </cell>
          <cell r="AN72">
            <v>51.010000000000005</v>
          </cell>
        </row>
      </sheetData>
      <sheetData sheetId="1">
        <row r="8">
          <cell r="G8">
            <v>24.07</v>
          </cell>
          <cell r="H8">
            <v>18</v>
          </cell>
          <cell r="L8">
            <v>11.84</v>
          </cell>
        </row>
        <row r="9">
          <cell r="G9">
            <v>20.46</v>
          </cell>
          <cell r="H9">
            <v>17.28</v>
          </cell>
          <cell r="L9">
            <v>10.98</v>
          </cell>
        </row>
        <row r="10">
          <cell r="G10">
            <v>18.66</v>
          </cell>
          <cell r="H10">
            <v>17.28</v>
          </cell>
          <cell r="L10">
            <v>10.98</v>
          </cell>
        </row>
        <row r="11">
          <cell r="G11">
            <v>18.099999999999998</v>
          </cell>
          <cell r="H11">
            <v>18.36</v>
          </cell>
          <cell r="L11">
            <v>12</v>
          </cell>
        </row>
        <row r="12">
          <cell r="G12">
            <v>18.060000000000002</v>
          </cell>
          <cell r="H12">
            <v>18.36</v>
          </cell>
          <cell r="L12">
            <v>11.55</v>
          </cell>
        </row>
        <row r="13">
          <cell r="G13">
            <v>24.810000000000002</v>
          </cell>
          <cell r="H13">
            <v>18</v>
          </cell>
          <cell r="L13">
            <v>12.02</v>
          </cell>
        </row>
        <row r="14">
          <cell r="G14">
            <v>49.739999999999995</v>
          </cell>
          <cell r="H14">
            <v>16.92</v>
          </cell>
          <cell r="L14">
            <v>11.01</v>
          </cell>
        </row>
        <row r="15">
          <cell r="G15">
            <v>99.38</v>
          </cell>
          <cell r="H15">
            <v>81</v>
          </cell>
          <cell r="L15">
            <v>11.99</v>
          </cell>
        </row>
        <row r="16">
          <cell r="G16">
            <v>131.97</v>
          </cell>
          <cell r="H16">
            <v>82.8</v>
          </cell>
          <cell r="L16">
            <v>19.62</v>
          </cell>
        </row>
        <row r="17">
          <cell r="G17">
            <v>142.25</v>
          </cell>
          <cell r="H17">
            <v>76.32</v>
          </cell>
          <cell r="L17">
            <v>22.79</v>
          </cell>
        </row>
        <row r="18">
          <cell r="G18">
            <v>154.02</v>
          </cell>
          <cell r="H18">
            <v>74.52</v>
          </cell>
          <cell r="L18">
            <v>23.04</v>
          </cell>
        </row>
        <row r="19">
          <cell r="G19">
            <v>147.61</v>
          </cell>
          <cell r="H19">
            <v>149.4</v>
          </cell>
          <cell r="L19">
            <v>24.8</v>
          </cell>
        </row>
        <row r="20">
          <cell r="G20">
            <v>168.64999999999998</v>
          </cell>
          <cell r="H20">
            <v>118.08</v>
          </cell>
          <cell r="L20">
            <v>21.78</v>
          </cell>
        </row>
        <row r="21">
          <cell r="G21">
            <v>152.99</v>
          </cell>
          <cell r="H21">
            <v>99.72</v>
          </cell>
          <cell r="L21">
            <v>24.3</v>
          </cell>
        </row>
        <row r="22">
          <cell r="G22">
            <v>138.98000000000002</v>
          </cell>
          <cell r="H22">
            <v>109.08</v>
          </cell>
          <cell r="L22">
            <v>23.84</v>
          </cell>
        </row>
        <row r="23">
          <cell r="G23">
            <v>139.87</v>
          </cell>
          <cell r="H23">
            <v>96.84</v>
          </cell>
          <cell r="L23">
            <v>22.5</v>
          </cell>
        </row>
        <row r="24">
          <cell r="G24">
            <v>144.94</v>
          </cell>
          <cell r="H24">
            <v>141.48</v>
          </cell>
          <cell r="L24">
            <v>23</v>
          </cell>
        </row>
        <row r="25">
          <cell r="G25">
            <v>127.77</v>
          </cell>
          <cell r="H25">
            <v>75.6</v>
          </cell>
          <cell r="L25">
            <v>19.67</v>
          </cell>
        </row>
        <row r="26">
          <cell r="G26">
            <v>101.06</v>
          </cell>
          <cell r="H26">
            <v>23.4</v>
          </cell>
          <cell r="L26">
            <v>18.83</v>
          </cell>
        </row>
        <row r="27">
          <cell r="G27">
            <v>85.16</v>
          </cell>
          <cell r="H27">
            <v>19.8</v>
          </cell>
          <cell r="L27">
            <v>18.63</v>
          </cell>
        </row>
        <row r="28">
          <cell r="G28">
            <v>102.43</v>
          </cell>
          <cell r="H28">
            <v>19.44</v>
          </cell>
          <cell r="L28">
            <v>11.43</v>
          </cell>
        </row>
        <row r="29">
          <cell r="G29">
            <v>93.61</v>
          </cell>
          <cell r="H29">
            <v>19.08</v>
          </cell>
          <cell r="L29">
            <v>10.44</v>
          </cell>
        </row>
        <row r="30">
          <cell r="G30">
            <v>82.63</v>
          </cell>
          <cell r="H30">
            <v>19.44</v>
          </cell>
          <cell r="L30">
            <v>10.28</v>
          </cell>
        </row>
        <row r="31">
          <cell r="G31">
            <v>28.099999999999998</v>
          </cell>
          <cell r="H31">
            <v>19.44</v>
          </cell>
          <cell r="L31">
            <v>10.74</v>
          </cell>
        </row>
      </sheetData>
      <sheetData sheetId="2">
        <row r="8">
          <cell r="C8">
            <v>59.99999999999943</v>
          </cell>
          <cell r="Q8">
            <v>198</v>
          </cell>
          <cell r="Z8">
            <v>10</v>
          </cell>
          <cell r="AJ8">
            <v>501.84000000000003</v>
          </cell>
          <cell r="AM8">
            <v>8.16</v>
          </cell>
          <cell r="BF8">
            <v>1202.1799999999996</v>
          </cell>
        </row>
        <row r="9">
          <cell r="C9">
            <v>59.99999999999943</v>
          </cell>
          <cell r="Q9">
            <v>155.52</v>
          </cell>
          <cell r="Z9">
            <v>8</v>
          </cell>
          <cell r="AJ9">
            <v>505.8</v>
          </cell>
          <cell r="AM9">
            <v>7.68</v>
          </cell>
          <cell r="BF9">
            <v>1129.4399999999996</v>
          </cell>
        </row>
        <row r="10">
          <cell r="C10">
            <v>40.00000000000057</v>
          </cell>
          <cell r="Q10">
            <v>144.96</v>
          </cell>
          <cell r="Z10">
            <v>10</v>
          </cell>
          <cell r="AJ10">
            <v>483.84</v>
          </cell>
          <cell r="AM10">
            <v>8.16</v>
          </cell>
          <cell r="BF10">
            <v>1003.9900000000007</v>
          </cell>
        </row>
        <row r="11">
          <cell r="C11">
            <v>40.00000000000057</v>
          </cell>
          <cell r="Q11">
            <v>152.4</v>
          </cell>
          <cell r="Z11">
            <v>10</v>
          </cell>
          <cell r="AJ11">
            <v>481.56</v>
          </cell>
          <cell r="AM11">
            <v>6.72</v>
          </cell>
          <cell r="BF11">
            <v>1028.9300000000005</v>
          </cell>
        </row>
        <row r="12">
          <cell r="C12">
            <v>39.999999999997726</v>
          </cell>
          <cell r="Q12">
            <v>155.28</v>
          </cell>
          <cell r="Z12">
            <v>10</v>
          </cell>
          <cell r="AJ12">
            <v>485.76</v>
          </cell>
          <cell r="AM12">
            <v>5.28</v>
          </cell>
          <cell r="BF12">
            <v>1037.7500000000416</v>
          </cell>
        </row>
        <row r="13">
          <cell r="C13">
            <v>40.00000000000057</v>
          </cell>
          <cell r="Q13">
            <v>160.08</v>
          </cell>
          <cell r="Z13">
            <v>10</v>
          </cell>
          <cell r="AJ13">
            <v>449.04</v>
          </cell>
          <cell r="AM13">
            <v>5.76</v>
          </cell>
          <cell r="BF13">
            <v>932.4999999999993</v>
          </cell>
        </row>
        <row r="14">
          <cell r="C14">
            <v>80.00000000000114</v>
          </cell>
          <cell r="Q14">
            <v>162</v>
          </cell>
          <cell r="Z14">
            <v>12</v>
          </cell>
          <cell r="AJ14">
            <v>441.12</v>
          </cell>
          <cell r="AM14">
            <v>242.4</v>
          </cell>
          <cell r="BF14">
            <v>1268.9799999999582</v>
          </cell>
        </row>
        <row r="15">
          <cell r="C15">
            <v>40.00000000000057</v>
          </cell>
          <cell r="Q15">
            <v>315.6</v>
          </cell>
          <cell r="Z15">
            <v>16</v>
          </cell>
          <cell r="AJ15">
            <v>438.24</v>
          </cell>
          <cell r="AM15">
            <v>414.72</v>
          </cell>
          <cell r="BF15">
            <v>1638.2500000000286</v>
          </cell>
        </row>
        <row r="16">
          <cell r="C16">
            <v>100</v>
          </cell>
          <cell r="Q16">
            <v>439.68</v>
          </cell>
          <cell r="Z16">
            <v>12</v>
          </cell>
          <cell r="AJ16">
            <v>463.32</v>
          </cell>
          <cell r="AM16">
            <v>395.52</v>
          </cell>
          <cell r="BF16">
            <v>1879.2699999999575</v>
          </cell>
        </row>
        <row r="17">
          <cell r="C17">
            <v>100</v>
          </cell>
          <cell r="Q17">
            <v>478.56</v>
          </cell>
          <cell r="Z17">
            <v>14</v>
          </cell>
          <cell r="AJ17">
            <v>496.44</v>
          </cell>
          <cell r="AM17">
            <v>307.2</v>
          </cell>
          <cell r="BF17">
            <v>1936.2400000000582</v>
          </cell>
        </row>
        <row r="18">
          <cell r="C18">
            <v>79.9999999999983</v>
          </cell>
          <cell r="Q18">
            <v>471.36</v>
          </cell>
          <cell r="Z18">
            <v>16</v>
          </cell>
          <cell r="AJ18">
            <v>481.2</v>
          </cell>
          <cell r="AM18">
            <v>359.52</v>
          </cell>
          <cell r="BF18">
            <v>2000.9599999999984</v>
          </cell>
        </row>
        <row r="19">
          <cell r="C19">
            <v>80.00000000000114</v>
          </cell>
          <cell r="Q19">
            <v>432.72</v>
          </cell>
          <cell r="Z19">
            <v>12</v>
          </cell>
          <cell r="AJ19">
            <v>435.84000000000003</v>
          </cell>
          <cell r="AM19">
            <v>334.08</v>
          </cell>
          <cell r="BF19">
            <v>1956.6599999999564</v>
          </cell>
        </row>
        <row r="20">
          <cell r="C20">
            <v>79.9999999999983</v>
          </cell>
          <cell r="Q20">
            <v>514.32</v>
          </cell>
          <cell r="Z20">
            <v>12</v>
          </cell>
          <cell r="AJ20">
            <v>426</v>
          </cell>
          <cell r="AM20">
            <v>360.48</v>
          </cell>
          <cell r="BF20">
            <v>1984.160000000013</v>
          </cell>
        </row>
        <row r="21">
          <cell r="C21">
            <v>120.0000000000017</v>
          </cell>
          <cell r="Q21">
            <v>524.16</v>
          </cell>
          <cell r="Z21">
            <v>16</v>
          </cell>
          <cell r="AJ21">
            <v>439.2</v>
          </cell>
          <cell r="AM21">
            <v>396.48</v>
          </cell>
          <cell r="BF21">
            <v>2159.870000000032</v>
          </cell>
        </row>
        <row r="22">
          <cell r="C22">
            <v>40.00000000000057</v>
          </cell>
          <cell r="Q22">
            <v>375.6</v>
          </cell>
          <cell r="Z22">
            <v>14</v>
          </cell>
          <cell r="AJ22">
            <v>404.16</v>
          </cell>
          <cell r="AM22">
            <v>439.68</v>
          </cell>
          <cell r="BF22">
            <v>1906.969999999985</v>
          </cell>
        </row>
        <row r="23">
          <cell r="C23">
            <v>39.999999999997726</v>
          </cell>
          <cell r="Q23">
            <v>373.68</v>
          </cell>
          <cell r="Z23">
            <v>12</v>
          </cell>
          <cell r="AJ23">
            <v>396.72</v>
          </cell>
          <cell r="AM23">
            <v>346.56</v>
          </cell>
          <cell r="BF23">
            <v>1814.820000000014</v>
          </cell>
        </row>
        <row r="24">
          <cell r="C24">
            <v>60.000000000002274</v>
          </cell>
          <cell r="Q24">
            <v>337.68</v>
          </cell>
          <cell r="Z24">
            <v>12</v>
          </cell>
          <cell r="AJ24">
            <v>361.92</v>
          </cell>
          <cell r="AM24">
            <v>347.04</v>
          </cell>
          <cell r="BF24">
            <v>1685.9300000000007</v>
          </cell>
        </row>
        <row r="25">
          <cell r="C25">
            <v>59.99999999999943</v>
          </cell>
          <cell r="Q25">
            <v>324.96</v>
          </cell>
          <cell r="Z25">
            <v>12</v>
          </cell>
          <cell r="AJ25">
            <v>335.16</v>
          </cell>
          <cell r="AM25">
            <v>389.28</v>
          </cell>
          <cell r="BF25">
            <v>1700.169999999971</v>
          </cell>
        </row>
        <row r="26">
          <cell r="C26">
            <v>119.99999999999886</v>
          </cell>
          <cell r="Q26">
            <v>316.8</v>
          </cell>
          <cell r="Z26">
            <v>12</v>
          </cell>
          <cell r="AJ26">
            <v>320.04</v>
          </cell>
          <cell r="AM26">
            <v>308.64</v>
          </cell>
          <cell r="BF26">
            <v>1589.1099999999701</v>
          </cell>
        </row>
        <row r="27">
          <cell r="C27">
            <v>80.00000000000114</v>
          </cell>
          <cell r="Q27">
            <v>307.92</v>
          </cell>
          <cell r="Z27">
            <v>8</v>
          </cell>
          <cell r="AJ27">
            <v>332.28000000000003</v>
          </cell>
          <cell r="AM27">
            <v>34.56</v>
          </cell>
          <cell r="BF27">
            <v>1131.6800000000155</v>
          </cell>
        </row>
        <row r="28">
          <cell r="C28">
            <v>79.9999999999983</v>
          </cell>
          <cell r="Q28">
            <v>295.44</v>
          </cell>
          <cell r="Z28">
            <v>8</v>
          </cell>
          <cell r="AJ28">
            <v>334.56</v>
          </cell>
          <cell r="AM28">
            <v>5.76</v>
          </cell>
          <cell r="BF28">
            <v>1134.5599999999986</v>
          </cell>
        </row>
        <row r="29">
          <cell r="C29">
            <v>80.00000000000114</v>
          </cell>
          <cell r="Q29">
            <v>289.2</v>
          </cell>
          <cell r="Z29">
            <v>10</v>
          </cell>
          <cell r="AJ29">
            <v>334.32</v>
          </cell>
          <cell r="AM29">
            <v>5.28</v>
          </cell>
          <cell r="BF29">
            <v>1082.4200000000012</v>
          </cell>
        </row>
        <row r="30">
          <cell r="C30">
            <v>80.00000000000114</v>
          </cell>
          <cell r="Q30">
            <v>298.08</v>
          </cell>
          <cell r="Z30">
            <v>8</v>
          </cell>
          <cell r="AJ30">
            <v>346.44</v>
          </cell>
          <cell r="AM30">
            <v>4.32</v>
          </cell>
          <cell r="BF30">
            <v>1179.4400000000012</v>
          </cell>
        </row>
        <row r="31">
          <cell r="C31">
            <v>79.9999999999983</v>
          </cell>
          <cell r="Q31">
            <v>266.64</v>
          </cell>
          <cell r="Z31">
            <v>10</v>
          </cell>
          <cell r="AJ31">
            <v>353.4</v>
          </cell>
          <cell r="AM31">
            <v>3.84</v>
          </cell>
          <cell r="BF31">
            <v>1146.919999999999</v>
          </cell>
        </row>
        <row r="42">
          <cell r="L42">
            <v>72.00000000000017</v>
          </cell>
          <cell r="T42">
            <v>53.339999999999996</v>
          </cell>
          <cell r="AK42">
            <v>3.12</v>
          </cell>
          <cell r="AS42">
            <v>19.2000000000003</v>
          </cell>
        </row>
        <row r="43">
          <cell r="L43">
            <v>77.99999999999983</v>
          </cell>
          <cell r="T43">
            <v>56.79</v>
          </cell>
          <cell r="AK43">
            <v>3.12</v>
          </cell>
          <cell r="AS43">
            <v>24.800000000000217</v>
          </cell>
        </row>
        <row r="44">
          <cell r="L44">
            <v>72.00000000000017</v>
          </cell>
          <cell r="T44">
            <v>56.22</v>
          </cell>
          <cell r="AK44">
            <v>3.12</v>
          </cell>
          <cell r="AS44">
            <v>18.79999999999999</v>
          </cell>
        </row>
        <row r="45">
          <cell r="L45">
            <v>77.99999999999983</v>
          </cell>
          <cell r="T45">
            <v>54.78</v>
          </cell>
          <cell r="AK45">
            <v>2.88</v>
          </cell>
          <cell r="AS45">
            <v>15.799999999999628</v>
          </cell>
        </row>
        <row r="46">
          <cell r="L46">
            <v>72.00000000000017</v>
          </cell>
          <cell r="T46">
            <v>59.1</v>
          </cell>
          <cell r="AK46">
            <v>3.36</v>
          </cell>
          <cell r="AS46">
            <v>9.800000000000537</v>
          </cell>
        </row>
        <row r="47">
          <cell r="L47">
            <v>65.9999999999988</v>
          </cell>
          <cell r="T47">
            <v>74.34</v>
          </cell>
          <cell r="AK47">
            <v>3.12</v>
          </cell>
          <cell r="AS47">
            <v>28.799999999999315</v>
          </cell>
        </row>
        <row r="48">
          <cell r="L48">
            <v>84.0000000000012</v>
          </cell>
          <cell r="T48">
            <v>60.059999999999995</v>
          </cell>
          <cell r="AK48">
            <v>2.88</v>
          </cell>
          <cell r="AS48">
            <v>42.0000000000001</v>
          </cell>
        </row>
        <row r="49">
          <cell r="L49">
            <v>65.9999999999988</v>
          </cell>
          <cell r="T49">
            <v>59.94</v>
          </cell>
          <cell r="AK49">
            <v>3.12</v>
          </cell>
          <cell r="AS49">
            <v>58.0000000000004</v>
          </cell>
        </row>
        <row r="50">
          <cell r="L50">
            <v>84.0000000000012</v>
          </cell>
          <cell r="T50">
            <v>98.22</v>
          </cell>
          <cell r="AK50">
            <v>2.88</v>
          </cell>
          <cell r="AS50">
            <v>58.000000000000185</v>
          </cell>
        </row>
        <row r="51">
          <cell r="L51">
            <v>119.99999999999915</v>
          </cell>
          <cell r="T51">
            <v>107.58000000000001</v>
          </cell>
          <cell r="AK51">
            <v>2.88</v>
          </cell>
          <cell r="AS51">
            <v>53.99999999999963</v>
          </cell>
        </row>
        <row r="52">
          <cell r="L52">
            <v>78.00000000000026</v>
          </cell>
          <cell r="T52">
            <v>122.22</v>
          </cell>
          <cell r="AK52">
            <v>2.88</v>
          </cell>
          <cell r="AS52">
            <v>59.99999999999993</v>
          </cell>
        </row>
        <row r="53">
          <cell r="L53">
            <v>107.9999999999994</v>
          </cell>
          <cell r="T53">
            <v>124.29</v>
          </cell>
          <cell r="AK53">
            <v>2.88</v>
          </cell>
          <cell r="AS53">
            <v>59.99999999999993</v>
          </cell>
        </row>
        <row r="54">
          <cell r="L54">
            <v>83.99999999999991</v>
          </cell>
          <cell r="T54">
            <v>118.38000000000001</v>
          </cell>
          <cell r="AK54">
            <v>2.88</v>
          </cell>
          <cell r="AS54">
            <v>43.999999999999986</v>
          </cell>
        </row>
        <row r="55">
          <cell r="L55">
            <v>96.00000000000136</v>
          </cell>
          <cell r="T55">
            <v>112.14</v>
          </cell>
          <cell r="AK55">
            <v>2.88</v>
          </cell>
          <cell r="AS55">
            <v>66.00000000000001</v>
          </cell>
        </row>
        <row r="56">
          <cell r="L56">
            <v>83.99999999999864</v>
          </cell>
          <cell r="T56">
            <v>105.33</v>
          </cell>
          <cell r="AK56">
            <v>2.64</v>
          </cell>
          <cell r="AS56">
            <v>50.00000000000007</v>
          </cell>
        </row>
        <row r="57">
          <cell r="L57">
            <v>72.00000000000145</v>
          </cell>
          <cell r="T57">
            <v>124.38000000000001</v>
          </cell>
          <cell r="AK57">
            <v>2.88</v>
          </cell>
          <cell r="AS57">
            <v>56.000000000000156</v>
          </cell>
        </row>
        <row r="58">
          <cell r="L58">
            <v>41.999999999998465</v>
          </cell>
          <cell r="T58">
            <v>116.7</v>
          </cell>
          <cell r="AK58">
            <v>2.88</v>
          </cell>
          <cell r="AS58">
            <v>47.99999999999976</v>
          </cell>
        </row>
        <row r="59">
          <cell r="L59">
            <v>54.000000000001194</v>
          </cell>
          <cell r="T59">
            <v>100.5</v>
          </cell>
          <cell r="AK59">
            <v>2.88</v>
          </cell>
          <cell r="AS59">
            <v>41.999999999999886</v>
          </cell>
        </row>
        <row r="60">
          <cell r="L60">
            <v>53.999999999999915</v>
          </cell>
          <cell r="T60">
            <v>77.49000000000001</v>
          </cell>
          <cell r="AK60">
            <v>2.88</v>
          </cell>
          <cell r="AS60">
            <v>32.000000000000455</v>
          </cell>
        </row>
        <row r="61">
          <cell r="L61">
            <v>53.99999999999949</v>
          </cell>
          <cell r="T61">
            <v>67.26</v>
          </cell>
          <cell r="AK61">
            <v>2.88</v>
          </cell>
          <cell r="AS61">
            <v>35.99999999999959</v>
          </cell>
        </row>
        <row r="62">
          <cell r="L62">
            <v>36.00000000000051</v>
          </cell>
          <cell r="T62">
            <v>62.46</v>
          </cell>
          <cell r="AK62">
            <v>2.88</v>
          </cell>
          <cell r="AS62">
            <v>32.000000000000455</v>
          </cell>
        </row>
        <row r="63">
          <cell r="L63">
            <v>36.000000000000085</v>
          </cell>
          <cell r="T63">
            <v>62.699999999999996</v>
          </cell>
          <cell r="AK63">
            <v>2.88</v>
          </cell>
          <cell r="AS63">
            <v>31.999999999999815</v>
          </cell>
        </row>
        <row r="64">
          <cell r="L64">
            <v>41.999999999999744</v>
          </cell>
          <cell r="T64">
            <v>59.94</v>
          </cell>
          <cell r="AK64">
            <v>3.12</v>
          </cell>
          <cell r="AS64">
            <v>26.19999999999969</v>
          </cell>
        </row>
        <row r="65">
          <cell r="L65">
            <v>36.00000000000051</v>
          </cell>
          <cell r="T65">
            <v>55.26</v>
          </cell>
          <cell r="AK65">
            <v>2.88</v>
          </cell>
          <cell r="AS65">
            <v>22.60000000000055</v>
          </cell>
        </row>
      </sheetData>
      <sheetData sheetId="4">
        <row r="8">
          <cell r="G8">
            <v>81.79</v>
          </cell>
        </row>
        <row r="9">
          <cell r="G9">
            <v>83.57000000000001</v>
          </cell>
        </row>
        <row r="10">
          <cell r="G10">
            <v>86.27000000000001</v>
          </cell>
        </row>
        <row r="11">
          <cell r="G11">
            <v>81.13</v>
          </cell>
        </row>
        <row r="12">
          <cell r="G12">
            <v>77.07000000000001</v>
          </cell>
        </row>
        <row r="13">
          <cell r="G13">
            <v>78.73</v>
          </cell>
        </row>
        <row r="14">
          <cell r="G14">
            <v>83.07000000000001</v>
          </cell>
        </row>
        <row r="15">
          <cell r="G15">
            <v>77.25</v>
          </cell>
        </row>
        <row r="16">
          <cell r="G16">
            <v>92.41000000000001</v>
          </cell>
        </row>
        <row r="17">
          <cell r="G17">
            <v>99.86</v>
          </cell>
        </row>
        <row r="18">
          <cell r="G18">
            <v>97.57000000000001</v>
          </cell>
        </row>
        <row r="19">
          <cell r="G19">
            <v>112.19000000000001</v>
          </cell>
        </row>
        <row r="20">
          <cell r="G20">
            <v>111.52</v>
          </cell>
        </row>
        <row r="21">
          <cell r="G21">
            <v>101.35</v>
          </cell>
        </row>
        <row r="22">
          <cell r="G22">
            <v>93.73</v>
          </cell>
        </row>
        <row r="23">
          <cell r="G23">
            <v>91.46999999999998</v>
          </cell>
        </row>
        <row r="24">
          <cell r="G24">
            <v>84.47</v>
          </cell>
        </row>
        <row r="25">
          <cell r="G25">
            <v>76.63000000000001</v>
          </cell>
        </row>
        <row r="26">
          <cell r="G26">
            <v>76.49</v>
          </cell>
        </row>
        <row r="27">
          <cell r="G27">
            <v>80.91</v>
          </cell>
        </row>
        <row r="28">
          <cell r="G28">
            <v>79.73</v>
          </cell>
        </row>
        <row r="29">
          <cell r="G29">
            <v>70.61000000000001</v>
          </cell>
        </row>
        <row r="30">
          <cell r="G30">
            <v>67.96000000000001</v>
          </cell>
        </row>
        <row r="31">
          <cell r="G31">
            <v>68.64</v>
          </cell>
        </row>
      </sheetData>
      <sheetData sheetId="5">
        <row r="40">
          <cell r="F40">
            <v>223.04</v>
          </cell>
          <cell r="M40">
            <v>392.08000000000004</v>
          </cell>
        </row>
        <row r="41">
          <cell r="F41">
            <v>213.43</v>
          </cell>
          <cell r="M41">
            <v>397.69000000000005</v>
          </cell>
        </row>
        <row r="42">
          <cell r="F42">
            <v>214.87</v>
          </cell>
          <cell r="M42">
            <v>371.75000000000006</v>
          </cell>
        </row>
        <row r="43">
          <cell r="F43">
            <v>207.15</v>
          </cell>
          <cell r="M43">
            <v>360.79999999999995</v>
          </cell>
        </row>
        <row r="44">
          <cell r="F44">
            <v>210.15</v>
          </cell>
          <cell r="M44">
            <v>367.03</v>
          </cell>
        </row>
        <row r="45">
          <cell r="F45">
            <v>202.98000000000002</v>
          </cell>
          <cell r="M45">
            <v>358.74000000000007</v>
          </cell>
        </row>
        <row r="46">
          <cell r="F46">
            <v>213.81</v>
          </cell>
          <cell r="M46">
            <v>356.81</v>
          </cell>
        </row>
        <row r="47">
          <cell r="F47">
            <v>271.63</v>
          </cell>
          <cell r="M47">
            <v>362.68</v>
          </cell>
        </row>
        <row r="48">
          <cell r="F48">
            <v>250.98999999999998</v>
          </cell>
          <cell r="M48">
            <v>397.96</v>
          </cell>
        </row>
        <row r="49">
          <cell r="F49">
            <v>234</v>
          </cell>
          <cell r="M49">
            <v>410.29999999999995</v>
          </cell>
        </row>
        <row r="50">
          <cell r="F50">
            <v>253.65</v>
          </cell>
          <cell r="M50">
            <v>408.16999999999996</v>
          </cell>
        </row>
        <row r="51">
          <cell r="F51">
            <v>287.2</v>
          </cell>
          <cell r="M51">
            <v>417.96999999999997</v>
          </cell>
        </row>
        <row r="52">
          <cell r="F52">
            <v>310.27</v>
          </cell>
          <cell r="M52">
            <v>409.65</v>
          </cell>
        </row>
        <row r="53">
          <cell r="F53">
            <v>290.13</v>
          </cell>
          <cell r="M53">
            <v>408.0400000000001</v>
          </cell>
        </row>
        <row r="54">
          <cell r="F54">
            <v>263.83</v>
          </cell>
          <cell r="M54">
            <v>403.15999999999997</v>
          </cell>
        </row>
        <row r="55">
          <cell r="F55">
            <v>250.32</v>
          </cell>
          <cell r="M55">
            <v>385.87</v>
          </cell>
        </row>
        <row r="56">
          <cell r="F56">
            <v>232.65</v>
          </cell>
          <cell r="M56">
            <v>383.51</v>
          </cell>
        </row>
        <row r="57">
          <cell r="F57">
            <v>265.13</v>
          </cell>
          <cell r="M57">
            <v>369.98</v>
          </cell>
        </row>
        <row r="58">
          <cell r="F58">
            <v>252.05</v>
          </cell>
          <cell r="M58">
            <v>361.61</v>
          </cell>
        </row>
        <row r="59">
          <cell r="F59">
            <v>240.12</v>
          </cell>
          <cell r="M59">
            <v>347.41999999999996</v>
          </cell>
        </row>
        <row r="60">
          <cell r="F60">
            <v>228.79999999999998</v>
          </cell>
          <cell r="M60">
            <v>348.28000000000003</v>
          </cell>
        </row>
        <row r="61">
          <cell r="F61">
            <v>217.79999999999998</v>
          </cell>
          <cell r="M61">
            <v>341.91</v>
          </cell>
        </row>
        <row r="62">
          <cell r="F62">
            <v>213.93</v>
          </cell>
          <cell r="M62">
            <v>339.43000000000006</v>
          </cell>
        </row>
        <row r="63">
          <cell r="F63">
            <v>192.01000000000002</v>
          </cell>
          <cell r="M63">
            <v>356.62000000000006</v>
          </cell>
        </row>
      </sheetData>
      <sheetData sheetId="6">
        <row r="7">
          <cell r="G7">
            <v>2064</v>
          </cell>
          <cell r="L7">
            <v>2680.08</v>
          </cell>
          <cell r="M7">
            <v>113.76</v>
          </cell>
          <cell r="N7">
            <v>94.8</v>
          </cell>
          <cell r="R7">
            <v>592.8</v>
          </cell>
          <cell r="X7">
            <v>1495.6800000000003</v>
          </cell>
        </row>
        <row r="8">
          <cell r="G8">
            <v>2016</v>
          </cell>
          <cell r="L8">
            <v>2605.44</v>
          </cell>
          <cell r="M8">
            <v>114.72</v>
          </cell>
          <cell r="N8">
            <v>93.6</v>
          </cell>
          <cell r="R8">
            <v>566.4</v>
          </cell>
          <cell r="X8">
            <v>1487.52</v>
          </cell>
        </row>
        <row r="9">
          <cell r="G9">
            <v>2030.3999999999999</v>
          </cell>
          <cell r="L9">
            <v>2535.12</v>
          </cell>
          <cell r="M9">
            <v>116.64</v>
          </cell>
          <cell r="N9">
            <v>90</v>
          </cell>
          <cell r="R9">
            <v>579.6</v>
          </cell>
          <cell r="X9">
            <v>1523.28</v>
          </cell>
        </row>
        <row r="10">
          <cell r="G10">
            <v>2035.2</v>
          </cell>
          <cell r="L10">
            <v>2546.88</v>
          </cell>
          <cell r="M10">
            <v>112.8</v>
          </cell>
          <cell r="N10">
            <v>95.04</v>
          </cell>
          <cell r="R10">
            <v>595.2</v>
          </cell>
          <cell r="X10">
            <v>1538.8799999999999</v>
          </cell>
        </row>
        <row r="11">
          <cell r="G11">
            <v>2066.3999999999996</v>
          </cell>
          <cell r="L11">
            <v>2496.96</v>
          </cell>
          <cell r="M11">
            <v>108</v>
          </cell>
          <cell r="N11">
            <v>94.08</v>
          </cell>
          <cell r="R11">
            <v>643.2</v>
          </cell>
          <cell r="X11">
            <v>1511.76</v>
          </cell>
        </row>
        <row r="12">
          <cell r="G12">
            <v>2025.6</v>
          </cell>
          <cell r="L12">
            <v>2348.6400000000003</v>
          </cell>
          <cell r="M12">
            <v>109.44</v>
          </cell>
          <cell r="N12">
            <v>93.6</v>
          </cell>
          <cell r="R12">
            <v>630</v>
          </cell>
          <cell r="X12">
            <v>1454.4</v>
          </cell>
        </row>
        <row r="13">
          <cell r="G13">
            <v>2103.6</v>
          </cell>
          <cell r="L13">
            <v>2261.28</v>
          </cell>
          <cell r="M13">
            <v>113.52</v>
          </cell>
          <cell r="N13">
            <v>90</v>
          </cell>
          <cell r="R13">
            <v>622.8</v>
          </cell>
          <cell r="X13">
            <v>1215.12</v>
          </cell>
        </row>
        <row r="14">
          <cell r="G14">
            <v>2724</v>
          </cell>
          <cell r="L14">
            <v>2641.92</v>
          </cell>
          <cell r="M14">
            <v>108</v>
          </cell>
          <cell r="N14">
            <v>90</v>
          </cell>
          <cell r="R14">
            <v>717.6</v>
          </cell>
          <cell r="X14">
            <v>1228.3200000000002</v>
          </cell>
        </row>
        <row r="15">
          <cell r="G15">
            <v>3157.2</v>
          </cell>
          <cell r="L15">
            <v>2894.3999999999996</v>
          </cell>
          <cell r="M15">
            <v>125.76</v>
          </cell>
          <cell r="N15">
            <v>103.44</v>
          </cell>
          <cell r="R15">
            <v>769.2</v>
          </cell>
          <cell r="X15">
            <v>1392</v>
          </cell>
        </row>
        <row r="16">
          <cell r="G16">
            <v>3442.8</v>
          </cell>
          <cell r="L16">
            <v>2970</v>
          </cell>
          <cell r="M16">
            <v>146.16</v>
          </cell>
          <cell r="N16">
            <v>104.88</v>
          </cell>
          <cell r="R16">
            <v>837.6</v>
          </cell>
          <cell r="X16">
            <v>1404.514</v>
          </cell>
        </row>
        <row r="17">
          <cell r="G17">
            <v>3471.6000000000004</v>
          </cell>
          <cell r="L17">
            <v>3085.2</v>
          </cell>
          <cell r="M17">
            <v>150</v>
          </cell>
          <cell r="N17">
            <v>84.24</v>
          </cell>
          <cell r="R17">
            <v>826.8000000000001</v>
          </cell>
          <cell r="X17">
            <v>1361.04</v>
          </cell>
        </row>
        <row r="18">
          <cell r="G18">
            <v>3502.8</v>
          </cell>
          <cell r="L18">
            <v>3078.96</v>
          </cell>
          <cell r="M18">
            <v>162.24</v>
          </cell>
          <cell r="N18">
            <v>111.84</v>
          </cell>
          <cell r="R18">
            <v>828</v>
          </cell>
          <cell r="X18">
            <v>1347.12</v>
          </cell>
        </row>
        <row r="19">
          <cell r="G19">
            <v>3418.8</v>
          </cell>
          <cell r="L19">
            <v>3069.3599999999997</v>
          </cell>
          <cell r="M19">
            <v>150.72</v>
          </cell>
          <cell r="N19">
            <v>119.76</v>
          </cell>
          <cell r="R19">
            <v>772.8000000000001</v>
          </cell>
          <cell r="X19">
            <v>1320.9599999999998</v>
          </cell>
        </row>
        <row r="20">
          <cell r="G20">
            <v>3165.6000000000004</v>
          </cell>
          <cell r="L20">
            <v>3264.96</v>
          </cell>
          <cell r="M20">
            <v>181.68</v>
          </cell>
          <cell r="N20">
            <v>84.72</v>
          </cell>
          <cell r="R20">
            <v>778.8</v>
          </cell>
          <cell r="X20">
            <v>1501.92</v>
          </cell>
        </row>
        <row r="21">
          <cell r="G21">
            <v>3108</v>
          </cell>
          <cell r="L21">
            <v>3226.08</v>
          </cell>
          <cell r="M21">
            <v>146.88</v>
          </cell>
          <cell r="N21">
            <v>86.64</v>
          </cell>
          <cell r="R21">
            <v>801.5999999999999</v>
          </cell>
          <cell r="X21">
            <v>1476.2399999999998</v>
          </cell>
        </row>
        <row r="22">
          <cell r="G22">
            <v>3102</v>
          </cell>
          <cell r="L22">
            <v>3059.04</v>
          </cell>
          <cell r="M22">
            <v>138.96</v>
          </cell>
          <cell r="N22">
            <v>96.48</v>
          </cell>
          <cell r="R22">
            <v>804</v>
          </cell>
          <cell r="X22">
            <v>1424.16</v>
          </cell>
        </row>
        <row r="23">
          <cell r="G23">
            <v>2907.6</v>
          </cell>
          <cell r="L23">
            <v>2944.8</v>
          </cell>
          <cell r="M23">
            <v>134.88</v>
          </cell>
          <cell r="N23">
            <v>78.48</v>
          </cell>
          <cell r="R23">
            <v>747.6</v>
          </cell>
          <cell r="X23">
            <v>1346.1599999999999</v>
          </cell>
        </row>
        <row r="24">
          <cell r="G24">
            <v>2594.4</v>
          </cell>
          <cell r="L24">
            <v>3426</v>
          </cell>
          <cell r="M24">
            <v>120.72</v>
          </cell>
          <cell r="N24">
            <v>65.28</v>
          </cell>
          <cell r="R24">
            <v>660</v>
          </cell>
          <cell r="X24">
            <v>1674.4799999999998</v>
          </cell>
        </row>
        <row r="25">
          <cell r="G25">
            <v>2522.3999999999996</v>
          </cell>
          <cell r="L25">
            <v>3287.04</v>
          </cell>
          <cell r="M25">
            <v>116.4</v>
          </cell>
          <cell r="N25">
            <v>71.52</v>
          </cell>
          <cell r="R25">
            <v>643.2</v>
          </cell>
          <cell r="X25">
            <v>1658.3999999999999</v>
          </cell>
        </row>
        <row r="26">
          <cell r="G26">
            <v>2302.8</v>
          </cell>
          <cell r="L26">
            <v>2692.56</v>
          </cell>
          <cell r="M26">
            <v>113.04</v>
          </cell>
          <cell r="N26">
            <v>84.48</v>
          </cell>
          <cell r="R26">
            <v>507.6</v>
          </cell>
          <cell r="X26">
            <v>1571.04</v>
          </cell>
        </row>
        <row r="27">
          <cell r="G27">
            <v>2332.8</v>
          </cell>
          <cell r="L27">
            <v>2271.6</v>
          </cell>
          <cell r="M27">
            <v>110.16</v>
          </cell>
          <cell r="N27">
            <v>84</v>
          </cell>
          <cell r="R27">
            <v>613.2</v>
          </cell>
          <cell r="X27">
            <v>1215.36</v>
          </cell>
        </row>
        <row r="28">
          <cell r="G28">
            <v>2261.3999999999996</v>
          </cell>
          <cell r="L28">
            <v>2187.84</v>
          </cell>
          <cell r="M28">
            <v>100.56</v>
          </cell>
          <cell r="N28">
            <v>81.12</v>
          </cell>
          <cell r="R28">
            <v>602.4000000000001</v>
          </cell>
          <cell r="X28">
            <v>1102.08</v>
          </cell>
        </row>
        <row r="29">
          <cell r="G29">
            <v>2206.8</v>
          </cell>
          <cell r="L29">
            <v>2241.3599999999997</v>
          </cell>
          <cell r="M29">
            <v>98.16</v>
          </cell>
          <cell r="N29">
            <v>82.8</v>
          </cell>
          <cell r="R29">
            <v>78.4</v>
          </cell>
          <cell r="X29">
            <v>1128.24</v>
          </cell>
        </row>
        <row r="30">
          <cell r="G30">
            <v>2091.6</v>
          </cell>
          <cell r="L30">
            <v>2169.36</v>
          </cell>
          <cell r="M30">
            <v>99.12</v>
          </cell>
          <cell r="N30">
            <v>86.64</v>
          </cell>
          <cell r="R30">
            <v>553</v>
          </cell>
          <cell r="X30">
            <v>1126.56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view="pageBreakPreview" zoomScale="60" zoomScaleNormal="60" zoomScalePageLayoutView="0" workbookViewId="0" topLeftCell="A1">
      <selection activeCell="AK35" sqref="AK35:AL35"/>
    </sheetView>
  </sheetViews>
  <sheetFormatPr defaultColWidth="9.140625" defaultRowHeight="12.75"/>
  <cols>
    <col min="1" max="1" width="26.7109375" style="0" customWidth="1"/>
    <col min="2" max="2" width="7.28125" style="0" customWidth="1"/>
    <col min="3" max="3" width="10.140625" style="0" customWidth="1"/>
    <col min="4" max="5" width="8.421875" style="0" customWidth="1"/>
    <col min="6" max="6" width="8.00390625" style="0" customWidth="1"/>
    <col min="7" max="7" width="6.57421875" style="0" customWidth="1"/>
    <col min="8" max="8" width="8.140625" style="0" customWidth="1"/>
    <col min="9" max="9" width="8.28125" style="0" customWidth="1"/>
    <col min="10" max="10" width="7.7109375" style="0" customWidth="1"/>
    <col min="11" max="11" width="8.00390625" style="0" customWidth="1"/>
    <col min="12" max="12" width="7.7109375" style="0" customWidth="1"/>
    <col min="13" max="13" width="8.00390625" style="0" customWidth="1"/>
    <col min="14" max="14" width="8.8515625" style="0" customWidth="1"/>
    <col min="15" max="15" width="7.7109375" style="0" customWidth="1"/>
    <col min="16" max="16" width="8.421875" style="0" customWidth="1"/>
    <col min="17" max="17" width="8.8515625" style="0" customWidth="1"/>
    <col min="18" max="18" width="7.7109375" style="0" customWidth="1"/>
    <col min="19" max="19" width="8.421875" style="0" customWidth="1"/>
    <col min="20" max="20" width="7.421875" style="0" customWidth="1"/>
    <col min="21" max="21" width="7.7109375" style="0" customWidth="1"/>
    <col min="22" max="22" width="7.421875" style="0" customWidth="1"/>
    <col min="23" max="23" width="8.28125" style="0" customWidth="1"/>
    <col min="24" max="24" width="7.421875" style="0" customWidth="1"/>
    <col min="25" max="25" width="7.8515625" style="0" customWidth="1"/>
    <col min="26" max="26" width="8.57421875" style="0" customWidth="1"/>
    <col min="27" max="27" width="9.57421875" style="0" bestFit="1" customWidth="1"/>
    <col min="28" max="28" width="10.00390625" style="0" customWidth="1"/>
    <col min="29" max="29" width="10.00390625" style="0" hidden="1" customWidth="1"/>
    <col min="30" max="30" width="8.140625" style="0" customWidth="1"/>
    <col min="31" max="31" width="10.7109375" style="0" customWidth="1"/>
    <col min="32" max="32" width="10.421875" style="0" customWidth="1"/>
  </cols>
  <sheetData>
    <row r="1" spans="1:2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0" ht="31.5" customHeight="1">
      <c r="A3" s="168" t="s">
        <v>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2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hidden="1">
      <c r="A6" s="4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7"/>
      <c r="AB6" s="4"/>
    </row>
    <row r="7" spans="1:30" ht="28.5" customHeight="1">
      <c r="A7" s="168" t="s">
        <v>61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</row>
    <row r="8" spans="1:28" ht="26.25" thickBot="1">
      <c r="A8" s="4"/>
      <c r="B8" s="4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4" ht="15.75" thickBot="1">
      <c r="A9" s="9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11">
        <v>10</v>
      </c>
      <c r="M9" s="11">
        <v>11</v>
      </c>
      <c r="N9" s="11">
        <v>12</v>
      </c>
      <c r="O9" s="11">
        <v>13</v>
      </c>
      <c r="P9" s="11">
        <v>14</v>
      </c>
      <c r="Q9" s="11">
        <v>15</v>
      </c>
      <c r="R9" s="11">
        <v>16</v>
      </c>
      <c r="S9" s="11">
        <v>17</v>
      </c>
      <c r="T9" s="11">
        <v>18</v>
      </c>
      <c r="U9" s="11">
        <v>19</v>
      </c>
      <c r="V9" s="11">
        <v>20</v>
      </c>
      <c r="W9" s="11">
        <v>21</v>
      </c>
      <c r="X9" s="11">
        <v>22</v>
      </c>
      <c r="Y9" s="11">
        <v>23</v>
      </c>
      <c r="Z9" s="11">
        <v>24</v>
      </c>
      <c r="AA9" s="11" t="s">
        <v>0</v>
      </c>
      <c r="AB9" s="12" t="s">
        <v>1</v>
      </c>
      <c r="AC9" s="13" t="s">
        <v>23</v>
      </c>
      <c r="AD9" s="14" t="s">
        <v>24</v>
      </c>
      <c r="AE9" s="132" t="s">
        <v>41</v>
      </c>
      <c r="AF9" s="133" t="s">
        <v>42</v>
      </c>
      <c r="AG9" s="1"/>
      <c r="AH9" s="1"/>
    </row>
    <row r="10" spans="1:34" ht="15">
      <c r="A10" s="15" t="s">
        <v>2</v>
      </c>
      <c r="B10" s="16" t="s">
        <v>3</v>
      </c>
      <c r="C10" s="17">
        <f>'[1]пост.ПС'!G7</f>
        <v>2064</v>
      </c>
      <c r="D10" s="17">
        <f>'[1]пост.ПС'!G8</f>
        <v>2016</v>
      </c>
      <c r="E10" s="17">
        <f>'[1]пост.ПС'!G9</f>
        <v>2030.3999999999999</v>
      </c>
      <c r="F10" s="17">
        <f>'[1]пост.ПС'!G10</f>
        <v>2035.2</v>
      </c>
      <c r="G10" s="17">
        <f>'[1]пост.ПС'!G11</f>
        <v>2066.3999999999996</v>
      </c>
      <c r="H10" s="17">
        <f>'[1]пост.ПС'!G12</f>
        <v>2025.6</v>
      </c>
      <c r="I10" s="17">
        <f>'[1]пост.ПС'!G13</f>
        <v>2103.6</v>
      </c>
      <c r="J10" s="17">
        <f>'[1]пост.ПС'!G14</f>
        <v>2724</v>
      </c>
      <c r="K10" s="17">
        <f>'[1]пост.ПС'!G15</f>
        <v>3157.2</v>
      </c>
      <c r="L10" s="17">
        <f>'[1]пост.ПС'!G16</f>
        <v>3442.8</v>
      </c>
      <c r="M10" s="17">
        <f>'[1]пост.ПС'!G17</f>
        <v>3471.6000000000004</v>
      </c>
      <c r="N10" s="17">
        <f>'[1]пост.ПС'!G18</f>
        <v>3502.8</v>
      </c>
      <c r="O10" s="17">
        <f>'[1]пост.ПС'!G19</f>
        <v>3418.8</v>
      </c>
      <c r="P10" s="17">
        <f>'[1]пост.ПС'!G20</f>
        <v>3165.6000000000004</v>
      </c>
      <c r="Q10" s="17">
        <f>'[1]пост.ПС'!G21</f>
        <v>3108</v>
      </c>
      <c r="R10" s="17">
        <f>'[1]пост.ПС'!G22</f>
        <v>3102</v>
      </c>
      <c r="S10" s="17">
        <f>'[1]пост.ПС'!G23</f>
        <v>2907.6</v>
      </c>
      <c r="T10" s="17">
        <f>'[1]пост.ПС'!G24</f>
        <v>2594.4</v>
      </c>
      <c r="U10" s="17">
        <f>'[1]пост.ПС'!G25</f>
        <v>2522.3999999999996</v>
      </c>
      <c r="V10" s="17">
        <f>'[1]пост.ПС'!G26</f>
        <v>2302.8</v>
      </c>
      <c r="W10" s="18">
        <f>'[1]пост.ПС'!G27</f>
        <v>2332.8</v>
      </c>
      <c r="X10" s="17">
        <f>'[1]пост.ПС'!G28</f>
        <v>2261.3999999999996</v>
      </c>
      <c r="Y10" s="17">
        <f>'[1]пост.ПС'!G29</f>
        <v>2206.8</v>
      </c>
      <c r="Z10" s="17">
        <f>'[1]пост.ПС'!G30</f>
        <v>2091.6</v>
      </c>
      <c r="AA10" s="19">
        <f>SUM(C10:Z10)</f>
        <v>62653.80000000001</v>
      </c>
      <c r="AB10" s="20">
        <f>AA10/24</f>
        <v>2610.5750000000003</v>
      </c>
      <c r="AC10" s="21">
        <f>MAX(C10:Z10)</f>
        <v>3502.8</v>
      </c>
      <c r="AD10" s="22">
        <f>MAX(C10:Z10)</f>
        <v>3502.8</v>
      </c>
      <c r="AE10" s="134">
        <f>AB10/AC10</f>
        <v>0.7452823455521298</v>
      </c>
      <c r="AF10" s="135">
        <f>AB10/AD10</f>
        <v>0.7452823455521298</v>
      </c>
      <c r="AG10" s="1"/>
      <c r="AH10" s="1"/>
    </row>
    <row r="11" spans="1:34" ht="15">
      <c r="A11" s="23"/>
      <c r="B11" s="24" t="s">
        <v>4</v>
      </c>
      <c r="C11" s="25">
        <f>'[1]пост.ПС'!R7</f>
        <v>592.8</v>
      </c>
      <c r="D11" s="25">
        <f>'[1]пост.ПС'!R8</f>
        <v>566.4</v>
      </c>
      <c r="E11" s="25">
        <f>'[1]пост.ПС'!R9</f>
        <v>579.6</v>
      </c>
      <c r="F11" s="25">
        <f>'[1]пост.ПС'!R10</f>
        <v>595.2</v>
      </c>
      <c r="G11" s="25">
        <f>'[1]пост.ПС'!R11</f>
        <v>643.2</v>
      </c>
      <c r="H11" s="25">
        <f>'[1]пост.ПС'!R12</f>
        <v>630</v>
      </c>
      <c r="I11" s="25">
        <f>'[1]пост.ПС'!R13</f>
        <v>622.8</v>
      </c>
      <c r="J11" s="25">
        <f>'[1]пост.ПС'!R14</f>
        <v>717.6</v>
      </c>
      <c r="K11" s="25">
        <f>'[1]пост.ПС'!R15</f>
        <v>769.2</v>
      </c>
      <c r="L11" s="25">
        <f>'[1]пост.ПС'!R16</f>
        <v>837.6</v>
      </c>
      <c r="M11" s="25">
        <f>'[1]пост.ПС'!R17</f>
        <v>826.8000000000001</v>
      </c>
      <c r="N11" s="25">
        <f>'[1]пост.ПС'!R18</f>
        <v>828</v>
      </c>
      <c r="O11" s="25">
        <f>'[1]пост.ПС'!R19</f>
        <v>772.8000000000001</v>
      </c>
      <c r="P11" s="25">
        <f>'[1]пост.ПС'!R20</f>
        <v>778.8</v>
      </c>
      <c r="Q11" s="25">
        <f>'[1]пост.ПС'!R21</f>
        <v>801.5999999999999</v>
      </c>
      <c r="R11" s="25">
        <f>'[1]пост.ПС'!R22</f>
        <v>804</v>
      </c>
      <c r="S11" s="25">
        <f>'[1]пост.ПС'!R23</f>
        <v>747.6</v>
      </c>
      <c r="T11" s="25">
        <f>'[1]пост.ПС'!R24</f>
        <v>660</v>
      </c>
      <c r="U11" s="25">
        <f>'[1]пост.ПС'!R25</f>
        <v>643.2</v>
      </c>
      <c r="V11" s="25">
        <f>'[1]пост.ПС'!R26</f>
        <v>507.6</v>
      </c>
      <c r="W11" s="25">
        <f>'[1]пост.ПС'!R27</f>
        <v>613.2</v>
      </c>
      <c r="X11" s="25">
        <f>'[1]пост.ПС'!R28</f>
        <v>602.4000000000001</v>
      </c>
      <c r="Y11" s="25">
        <f>'[1]пост.ПС'!R29</f>
        <v>78.4</v>
      </c>
      <c r="Z11" s="25">
        <f>'[1]пост.ПС'!R30</f>
        <v>553</v>
      </c>
      <c r="AA11" s="25">
        <f>SUM(C11:Z11)</f>
        <v>15771.800000000001</v>
      </c>
      <c r="AB11" s="26">
        <f aca="true" t="shared" si="0" ref="AB11:AB21">AA11/24</f>
        <v>657.1583333333334</v>
      </c>
      <c r="AC11" s="27"/>
      <c r="AD11" s="28"/>
      <c r="AE11" s="136"/>
      <c r="AF11" s="137"/>
      <c r="AG11" s="1"/>
      <c r="AH11" s="1"/>
    </row>
    <row r="12" spans="1:34" ht="15">
      <c r="A12" s="23" t="s">
        <v>5</v>
      </c>
      <c r="B12" s="24" t="s">
        <v>3</v>
      </c>
      <c r="C12" s="29">
        <f>C10-C13</f>
        <v>723.04</v>
      </c>
      <c r="D12" s="29">
        <f aca="true" t="shared" si="1" ref="D12:Z12">D10-D13</f>
        <v>700.8699999999999</v>
      </c>
      <c r="E12" s="29">
        <f t="shared" si="1"/>
        <v>714.0199999999998</v>
      </c>
      <c r="F12" s="29">
        <f t="shared" si="1"/>
        <v>706.1299999999999</v>
      </c>
      <c r="G12" s="29">
        <f t="shared" si="1"/>
        <v>721.8199999999997</v>
      </c>
      <c r="H12" s="29">
        <f>H10-H13+1</f>
        <v>716.19</v>
      </c>
      <c r="I12" s="29">
        <f t="shared" si="1"/>
        <v>730.1199999999999</v>
      </c>
      <c r="J12" s="29">
        <f t="shared" si="1"/>
        <v>842.3600000000001</v>
      </c>
      <c r="K12" s="29">
        <f>K10-K13</f>
        <v>888.7799999999997</v>
      </c>
      <c r="L12" s="29">
        <f t="shared" si="1"/>
        <v>952.5900000000001</v>
      </c>
      <c r="M12" s="29">
        <f t="shared" si="1"/>
        <v>918.2900000000004</v>
      </c>
      <c r="N12" s="29">
        <f t="shared" si="1"/>
        <v>863.31</v>
      </c>
      <c r="O12" s="29">
        <f t="shared" si="1"/>
        <v>837.6900000000005</v>
      </c>
      <c r="P12" s="29">
        <f t="shared" si="1"/>
        <v>819.3800000000001</v>
      </c>
      <c r="Q12" s="29">
        <f t="shared" si="1"/>
        <v>826.1700000000001</v>
      </c>
      <c r="R12" s="29">
        <f t="shared" si="1"/>
        <v>841.9299999999998</v>
      </c>
      <c r="S12" s="29">
        <f t="shared" si="1"/>
        <v>759.1500000000001</v>
      </c>
      <c r="T12" s="29">
        <f>T10-T13</f>
        <v>767.96</v>
      </c>
      <c r="U12" s="29">
        <f t="shared" si="1"/>
        <v>780.4999999999998</v>
      </c>
      <c r="V12" s="29">
        <f>V10-V13</f>
        <v>774.75</v>
      </c>
      <c r="W12" s="29">
        <f>W10-W13</f>
        <v>753.2700000000002</v>
      </c>
      <c r="X12" s="29">
        <f t="shared" si="1"/>
        <v>749.5499999999997</v>
      </c>
      <c r="Y12" s="29">
        <f t="shared" si="1"/>
        <v>735.5000000000002</v>
      </c>
      <c r="Z12" s="29">
        <f t="shared" si="1"/>
        <v>705.7199999999998</v>
      </c>
      <c r="AA12" s="25">
        <f>SUM(C12:Z12)</f>
        <v>18829.09</v>
      </c>
      <c r="AB12" s="26">
        <f t="shared" si="0"/>
        <v>784.5454166666667</v>
      </c>
      <c r="AC12" s="27"/>
      <c r="AD12" s="30">
        <f>MAX(C12:Z12)</f>
        <v>952.5900000000001</v>
      </c>
      <c r="AE12" s="136"/>
      <c r="AF12" s="137"/>
      <c r="AG12" s="1"/>
      <c r="AH12" s="1"/>
    </row>
    <row r="13" spans="1:34" ht="15">
      <c r="A13" s="23" t="s">
        <v>6</v>
      </c>
      <c r="B13" s="24" t="s">
        <v>3</v>
      </c>
      <c r="C13" s="25">
        <f>'[1]Одн.сев'!CD8</f>
        <v>1340.96</v>
      </c>
      <c r="D13" s="25">
        <f>'[1]Одн.сев'!CD9</f>
        <v>1315.13</v>
      </c>
      <c r="E13" s="25">
        <f>'[1]Одн.сев'!CD10</f>
        <v>1316.38</v>
      </c>
      <c r="F13" s="25">
        <f>'[1]Одн.сев'!CD11</f>
        <v>1329.0700000000002</v>
      </c>
      <c r="G13" s="25">
        <f>'[1]Одн.сев'!CD12</f>
        <v>1344.58</v>
      </c>
      <c r="H13" s="25">
        <f>'[1]Одн.сев'!CD13</f>
        <v>1310.4099999999999</v>
      </c>
      <c r="I13" s="25">
        <f>'[1]Одн.сев'!CD14</f>
        <v>1373.48</v>
      </c>
      <c r="J13" s="25">
        <f>'[1]Одн.сев'!CD15</f>
        <v>1881.6399999999999</v>
      </c>
      <c r="K13" s="25">
        <f>'[1]Одн.сев'!CD16</f>
        <v>2268.42</v>
      </c>
      <c r="L13" s="25">
        <f>'[1]Одн.сев'!CD17</f>
        <v>2490.21</v>
      </c>
      <c r="M13" s="25">
        <f>'[1]Одн.сев'!CD18</f>
        <v>2553.31</v>
      </c>
      <c r="N13" s="25">
        <f>'[1]Одн.сев'!CD19</f>
        <v>2639.4900000000002</v>
      </c>
      <c r="O13" s="25">
        <f>'[1]Одн.сев'!CD20</f>
        <v>2581.1099999999997</v>
      </c>
      <c r="P13" s="25">
        <f>'[1]Одн.сев'!CD21</f>
        <v>2346.2200000000003</v>
      </c>
      <c r="Q13" s="25">
        <f>'[1]Одн.сев'!CD22</f>
        <v>2281.83</v>
      </c>
      <c r="R13" s="25">
        <f>'[1]Одн.сев'!CD23</f>
        <v>2260.07</v>
      </c>
      <c r="S13" s="25">
        <f>'[1]Одн.сев'!CD24</f>
        <v>2148.45</v>
      </c>
      <c r="T13" s="25">
        <f>'[1]Одн.сев'!CD25</f>
        <v>1826.44</v>
      </c>
      <c r="U13" s="25">
        <f>'[1]Одн.сев'!CD26</f>
        <v>1741.8999999999999</v>
      </c>
      <c r="V13" s="25">
        <f>'[1]Одн.сев'!CD27</f>
        <v>1528.0500000000002</v>
      </c>
      <c r="W13" s="25">
        <f>'[1]Одн.сев'!CD28</f>
        <v>1579.53</v>
      </c>
      <c r="X13" s="25">
        <f>'[1]Одн.сев'!CD29</f>
        <v>1511.85</v>
      </c>
      <c r="Y13" s="25">
        <f>'[1]Одн.сев'!CD30</f>
        <v>1471.3</v>
      </c>
      <c r="Z13" s="25">
        <f>'[1]Одн.сев'!CD31</f>
        <v>1385.88</v>
      </c>
      <c r="AA13" s="25">
        <f>SUM(C13:Z13)-0.4</f>
        <v>43825.310000000005</v>
      </c>
      <c r="AB13" s="31">
        <f>AA13/24</f>
        <v>1826.0545833333335</v>
      </c>
      <c r="AC13" s="27"/>
      <c r="AD13" s="30">
        <f>MAX(C13:Z13)</f>
        <v>2639.4900000000002</v>
      </c>
      <c r="AE13" s="136"/>
      <c r="AF13" s="137"/>
      <c r="AG13" s="1"/>
      <c r="AH13" s="1"/>
    </row>
    <row r="14" spans="1:34" ht="15">
      <c r="A14" s="23" t="s">
        <v>7</v>
      </c>
      <c r="B14" s="24" t="s">
        <v>3</v>
      </c>
      <c r="C14" s="25">
        <f>C10</f>
        <v>2064</v>
      </c>
      <c r="D14" s="25">
        <f aca="true" t="shared" si="2" ref="D14:Y14">D10</f>
        <v>2016</v>
      </c>
      <c r="E14" s="25">
        <f t="shared" si="2"/>
        <v>2030.3999999999999</v>
      </c>
      <c r="F14" s="25">
        <f t="shared" si="2"/>
        <v>2035.2</v>
      </c>
      <c r="G14" s="24">
        <f t="shared" si="2"/>
        <v>2066.3999999999996</v>
      </c>
      <c r="H14" s="25">
        <f t="shared" si="2"/>
        <v>2025.6</v>
      </c>
      <c r="I14" s="25">
        <f t="shared" si="2"/>
        <v>2103.6</v>
      </c>
      <c r="J14" s="25">
        <f t="shared" si="2"/>
        <v>2724</v>
      </c>
      <c r="K14" s="25">
        <f t="shared" si="2"/>
        <v>3157.2</v>
      </c>
      <c r="L14" s="25">
        <f t="shared" si="2"/>
        <v>3442.8</v>
      </c>
      <c r="M14" s="25">
        <f t="shared" si="2"/>
        <v>3471.6000000000004</v>
      </c>
      <c r="N14" s="25">
        <f t="shared" si="2"/>
        <v>3502.8</v>
      </c>
      <c r="O14" s="25">
        <f t="shared" si="2"/>
        <v>3418.8</v>
      </c>
      <c r="P14" s="25">
        <f t="shared" si="2"/>
        <v>3165.6000000000004</v>
      </c>
      <c r="Q14" s="25">
        <f t="shared" si="2"/>
        <v>3108</v>
      </c>
      <c r="R14" s="25">
        <f t="shared" si="2"/>
        <v>3102</v>
      </c>
      <c r="S14" s="25">
        <f t="shared" si="2"/>
        <v>2907.6</v>
      </c>
      <c r="T14" s="25">
        <f t="shared" si="2"/>
        <v>2594.4</v>
      </c>
      <c r="U14" s="25">
        <f t="shared" si="2"/>
        <v>2522.3999999999996</v>
      </c>
      <c r="V14" s="25">
        <f t="shared" si="2"/>
        <v>2302.8</v>
      </c>
      <c r="W14" s="25">
        <f t="shared" si="2"/>
        <v>2332.8</v>
      </c>
      <c r="X14" s="25">
        <f t="shared" si="2"/>
        <v>2261.3999999999996</v>
      </c>
      <c r="Y14" s="25">
        <f t="shared" si="2"/>
        <v>2206.8</v>
      </c>
      <c r="Z14" s="29">
        <f>Z10</f>
        <v>2091.6</v>
      </c>
      <c r="AA14" s="25">
        <f>SUM(C14:Z14)</f>
        <v>62653.80000000001</v>
      </c>
      <c r="AB14" s="31">
        <f>AA14/24</f>
        <v>2610.5750000000003</v>
      </c>
      <c r="AC14" s="27"/>
      <c r="AD14" s="28"/>
      <c r="AE14" s="136"/>
      <c r="AF14" s="137"/>
      <c r="AG14" s="1"/>
      <c r="AH14" s="1"/>
    </row>
    <row r="15" spans="1:34" ht="15">
      <c r="A15" s="23" t="s">
        <v>8</v>
      </c>
      <c r="B15" s="24" t="s">
        <v>9</v>
      </c>
      <c r="C15" s="32">
        <v>6.1</v>
      </c>
      <c r="D15" s="32">
        <v>6.1</v>
      </c>
      <c r="E15" s="32">
        <v>6.1</v>
      </c>
      <c r="F15" s="32">
        <v>6.1</v>
      </c>
      <c r="G15" s="32">
        <v>6.1</v>
      </c>
      <c r="H15" s="32">
        <v>6.1</v>
      </c>
      <c r="I15" s="32">
        <v>6.1</v>
      </c>
      <c r="J15" s="32">
        <v>6.1</v>
      </c>
      <c r="K15" s="32">
        <v>6</v>
      </c>
      <c r="L15" s="32">
        <v>6</v>
      </c>
      <c r="M15" s="32">
        <v>6</v>
      </c>
      <c r="N15" s="32">
        <v>6</v>
      </c>
      <c r="O15" s="32">
        <v>6</v>
      </c>
      <c r="P15" s="32">
        <v>6</v>
      </c>
      <c r="Q15" s="32">
        <v>5.9</v>
      </c>
      <c r="R15" s="32">
        <v>5.9</v>
      </c>
      <c r="S15" s="32">
        <v>5.9</v>
      </c>
      <c r="T15" s="32">
        <v>5.9</v>
      </c>
      <c r="U15" s="32">
        <v>6</v>
      </c>
      <c r="V15" s="32">
        <v>6</v>
      </c>
      <c r="W15" s="32">
        <v>6</v>
      </c>
      <c r="X15" s="32">
        <v>6</v>
      </c>
      <c r="Y15" s="32">
        <v>6</v>
      </c>
      <c r="Z15" s="32">
        <v>6</v>
      </c>
      <c r="AA15" s="33"/>
      <c r="AB15" s="33"/>
      <c r="AC15" s="27"/>
      <c r="AD15" s="28"/>
      <c r="AE15" s="136"/>
      <c r="AF15" s="137"/>
      <c r="AG15" s="1"/>
      <c r="AH15" s="1"/>
    </row>
    <row r="16" spans="1:34" ht="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4"/>
      <c r="AC16" s="27"/>
      <c r="AD16" s="28"/>
      <c r="AE16" s="136"/>
      <c r="AF16" s="137"/>
      <c r="AG16" s="1"/>
      <c r="AH16" s="1"/>
    </row>
    <row r="17" spans="1:34" ht="15">
      <c r="A17" s="23" t="s">
        <v>10</v>
      </c>
      <c r="B17" s="24" t="s">
        <v>3</v>
      </c>
      <c r="C17" s="17">
        <f>'[1]пост.ПС'!L7</f>
        <v>2680.08</v>
      </c>
      <c r="D17" s="17">
        <f>'[1]пост.ПС'!L8</f>
        <v>2605.44</v>
      </c>
      <c r="E17" s="17">
        <f>'[1]пост.ПС'!L9</f>
        <v>2535.12</v>
      </c>
      <c r="F17" s="17">
        <f>'[1]пост.ПС'!L10</f>
        <v>2546.88</v>
      </c>
      <c r="G17" s="17">
        <f>'[1]пост.ПС'!L11</f>
        <v>2496.96</v>
      </c>
      <c r="H17" s="17">
        <f>'[1]пост.ПС'!L12</f>
        <v>2348.6400000000003</v>
      </c>
      <c r="I17" s="17">
        <f>'[1]пост.ПС'!L13</f>
        <v>2261.28</v>
      </c>
      <c r="J17" s="17">
        <f>'[1]пост.ПС'!L14</f>
        <v>2641.92</v>
      </c>
      <c r="K17" s="17">
        <f>'[1]пост.ПС'!L15</f>
        <v>2894.3999999999996</v>
      </c>
      <c r="L17" s="17">
        <f>'[1]пост.ПС'!L16</f>
        <v>2970</v>
      </c>
      <c r="M17" s="17">
        <f>'[1]пост.ПС'!L17</f>
        <v>3085.2</v>
      </c>
      <c r="N17" s="17">
        <f>'[1]пост.ПС'!L18</f>
        <v>3078.96</v>
      </c>
      <c r="O17" s="17">
        <f>'[1]пост.ПС'!L19</f>
        <v>3069.3599999999997</v>
      </c>
      <c r="P17" s="17">
        <f>'[1]пост.ПС'!L20</f>
        <v>3264.96</v>
      </c>
      <c r="Q17" s="17">
        <f>'[1]пост.ПС'!L21</f>
        <v>3226.08</v>
      </c>
      <c r="R17" s="17">
        <f>'[1]пост.ПС'!L22</f>
        <v>3059.04</v>
      </c>
      <c r="S17" s="17">
        <f>'[1]пост.ПС'!L23</f>
        <v>2944.8</v>
      </c>
      <c r="T17" s="17">
        <f>'[1]пост.ПС'!L24</f>
        <v>3426</v>
      </c>
      <c r="U17" s="17">
        <f>'[1]пост.ПС'!L25</f>
        <v>3287.04</v>
      </c>
      <c r="V17" s="17">
        <f>'[1]пост.ПС'!L26</f>
        <v>2692.56</v>
      </c>
      <c r="W17" s="17">
        <f>'[1]пост.ПС'!L27</f>
        <v>2271.6</v>
      </c>
      <c r="X17" s="17">
        <f>'[1]пост.ПС'!L28</f>
        <v>2187.84</v>
      </c>
      <c r="Y17" s="17">
        <f>'[1]пост.ПС'!L29</f>
        <v>2241.3599999999997</v>
      </c>
      <c r="Z17" s="17">
        <f>'[1]пост.ПС'!L30</f>
        <v>2169.36</v>
      </c>
      <c r="AA17" s="25">
        <f>SUM(C17:Z17)</f>
        <v>65984.88</v>
      </c>
      <c r="AB17" s="26">
        <f>AA17/24-0.2</f>
        <v>2749.1700000000005</v>
      </c>
      <c r="AC17" s="21">
        <f>MAX(C17:Z17)</f>
        <v>3426</v>
      </c>
      <c r="AD17" s="30">
        <f>MAX(C17:Z17)</f>
        <v>3426</v>
      </c>
      <c r="AE17" s="134">
        <f>AB17/AC17</f>
        <v>0.802443082311734</v>
      </c>
      <c r="AF17" s="135">
        <f>AB17/AD17</f>
        <v>0.802443082311734</v>
      </c>
      <c r="AG17" s="1"/>
      <c r="AH17" s="1"/>
    </row>
    <row r="18" spans="1:34" ht="15">
      <c r="A18" s="23"/>
      <c r="B18" s="24" t="s">
        <v>4</v>
      </c>
      <c r="C18" s="17">
        <f>'[1]пост.ПС'!X7</f>
        <v>1495.6800000000003</v>
      </c>
      <c r="D18" s="17">
        <f>'[1]пост.ПС'!X8</f>
        <v>1487.52</v>
      </c>
      <c r="E18" s="17">
        <f>'[1]пост.ПС'!X9</f>
        <v>1523.28</v>
      </c>
      <c r="F18" s="17">
        <f>'[1]пост.ПС'!X10</f>
        <v>1538.8799999999999</v>
      </c>
      <c r="G18" s="17">
        <f>'[1]пост.ПС'!X11</f>
        <v>1511.76</v>
      </c>
      <c r="H18" s="17">
        <f>'[1]пост.ПС'!X12</f>
        <v>1454.4</v>
      </c>
      <c r="I18" s="17">
        <f>'[1]пост.ПС'!X13</f>
        <v>1215.12</v>
      </c>
      <c r="J18" s="17">
        <f>'[1]пост.ПС'!X14</f>
        <v>1228.3200000000002</v>
      </c>
      <c r="K18" s="17">
        <f>'[1]пост.ПС'!X15</f>
        <v>1392</v>
      </c>
      <c r="L18" s="17">
        <f>'[1]пост.ПС'!X16</f>
        <v>1404.514</v>
      </c>
      <c r="M18" s="17">
        <f>'[1]пост.ПС'!X17</f>
        <v>1361.04</v>
      </c>
      <c r="N18" s="17">
        <f>'[1]пост.ПС'!X18</f>
        <v>1347.12</v>
      </c>
      <c r="O18" s="17">
        <f>'[1]пост.ПС'!X19</f>
        <v>1320.9599999999998</v>
      </c>
      <c r="P18" s="17">
        <f>'[1]пост.ПС'!X20</f>
        <v>1501.92</v>
      </c>
      <c r="Q18" s="17">
        <f>'[1]пост.ПС'!X21</f>
        <v>1476.2399999999998</v>
      </c>
      <c r="R18" s="17">
        <f>'[1]пост.ПС'!X22</f>
        <v>1424.16</v>
      </c>
      <c r="S18" s="17">
        <f>'[1]пост.ПС'!X23</f>
        <v>1346.1599999999999</v>
      </c>
      <c r="T18" s="17">
        <f>'[1]пост.ПС'!X24</f>
        <v>1674.4799999999998</v>
      </c>
      <c r="U18" s="17">
        <f>'[1]пост.ПС'!X25</f>
        <v>1658.3999999999999</v>
      </c>
      <c r="V18" s="17">
        <f>'[1]пост.ПС'!X26</f>
        <v>1571.04</v>
      </c>
      <c r="W18" s="17">
        <f>'[1]пост.ПС'!X27</f>
        <v>1215.36</v>
      </c>
      <c r="X18" s="17">
        <f>'[1]пост.ПС'!X28</f>
        <v>1102.08</v>
      </c>
      <c r="Y18" s="17">
        <f>'[1]пост.ПС'!X29</f>
        <v>1128.24</v>
      </c>
      <c r="Z18" s="17">
        <f>'[1]пост.ПС'!X30</f>
        <v>1126.56</v>
      </c>
      <c r="AA18" s="25">
        <f>SUM(C18:Z18)</f>
        <v>33505.234</v>
      </c>
      <c r="AB18" s="26">
        <f t="shared" si="0"/>
        <v>1396.0514166666665</v>
      </c>
      <c r="AC18" s="27"/>
      <c r="AD18" s="28"/>
      <c r="AE18" s="136"/>
      <c r="AF18" s="137"/>
      <c r="AG18" s="1"/>
      <c r="AH18" s="1"/>
    </row>
    <row r="19" spans="1:34" ht="15">
      <c r="A19" s="23" t="s">
        <v>5</v>
      </c>
      <c r="B19" s="24" t="s">
        <v>3</v>
      </c>
      <c r="C19" s="25">
        <f>C17-C20</f>
        <v>1477.9000000000003</v>
      </c>
      <c r="D19" s="25">
        <f aca="true" t="shared" si="3" ref="D19:Z19">D17-D20</f>
        <v>1476.0000000000005</v>
      </c>
      <c r="E19" s="25">
        <f t="shared" si="3"/>
        <v>1531.1299999999992</v>
      </c>
      <c r="F19" s="25">
        <f t="shared" si="3"/>
        <v>1517.9499999999996</v>
      </c>
      <c r="G19" s="25">
        <f>G17-G20</f>
        <v>1459.2099999999584</v>
      </c>
      <c r="H19" s="25">
        <f t="shared" si="3"/>
        <v>1416.140000000001</v>
      </c>
      <c r="I19" s="25">
        <f t="shared" si="3"/>
        <v>992.300000000042</v>
      </c>
      <c r="J19" s="25">
        <f t="shared" si="3"/>
        <v>1003.6699999999714</v>
      </c>
      <c r="K19" s="25">
        <f>K17-K20</f>
        <v>1015.1300000000422</v>
      </c>
      <c r="L19" s="25">
        <f t="shared" si="3"/>
        <v>1033.7599999999418</v>
      </c>
      <c r="M19" s="25">
        <f t="shared" si="3"/>
        <v>1084.2400000000014</v>
      </c>
      <c r="N19" s="25">
        <f t="shared" si="3"/>
        <v>1122.3000000000436</v>
      </c>
      <c r="O19" s="25">
        <f t="shared" si="3"/>
        <v>1085.1999999999866</v>
      </c>
      <c r="P19" s="25">
        <f t="shared" si="3"/>
        <v>1105.0899999999679</v>
      </c>
      <c r="Q19" s="25">
        <f t="shared" si="3"/>
        <v>1319.110000000015</v>
      </c>
      <c r="R19" s="25">
        <f t="shared" si="3"/>
        <v>1244.219999999986</v>
      </c>
      <c r="S19" s="25">
        <f t="shared" si="3"/>
        <v>1258.8699999999994</v>
      </c>
      <c r="T19" s="25">
        <f t="shared" si="3"/>
        <v>1725.830000000029</v>
      </c>
      <c r="U19" s="25">
        <f t="shared" si="3"/>
        <v>1697.9300000000298</v>
      </c>
      <c r="V19" s="25">
        <f t="shared" si="3"/>
        <v>1560.8799999999844</v>
      </c>
      <c r="W19" s="25">
        <f>W17-W20</f>
        <v>1137.0400000000013</v>
      </c>
      <c r="X19" s="25">
        <f t="shared" si="3"/>
        <v>1105.419999999999</v>
      </c>
      <c r="Y19" s="25">
        <f t="shared" si="3"/>
        <v>1061.9199999999985</v>
      </c>
      <c r="Z19" s="25">
        <f t="shared" si="3"/>
        <v>1022.4400000000012</v>
      </c>
      <c r="AA19" s="25">
        <f>SUM(C19:Z19)+0.2</f>
        <v>30453.88</v>
      </c>
      <c r="AB19" s="26">
        <f t="shared" si="0"/>
        <v>1268.9116666666666</v>
      </c>
      <c r="AC19" s="27"/>
      <c r="AD19" s="30">
        <f>MAX(C19:Z19)</f>
        <v>1725.830000000029</v>
      </c>
      <c r="AE19" s="136"/>
      <c r="AF19" s="137"/>
      <c r="AG19" s="1"/>
      <c r="AH19" s="1"/>
    </row>
    <row r="20" spans="1:34" ht="15">
      <c r="A20" s="23" t="s">
        <v>6</v>
      </c>
      <c r="B20" s="24" t="s">
        <v>3</v>
      </c>
      <c r="C20" s="25">
        <f>'[1]Одн.юг'!BF8</f>
        <v>1202.1799999999996</v>
      </c>
      <c r="D20" s="25">
        <f>'[1]Одн.юг'!BF9</f>
        <v>1129.4399999999996</v>
      </c>
      <c r="E20" s="25">
        <f>'[1]Одн.юг'!BF10</f>
        <v>1003.9900000000007</v>
      </c>
      <c r="F20" s="25">
        <f>'[1]Одн.юг'!BF11</f>
        <v>1028.9300000000005</v>
      </c>
      <c r="G20" s="25">
        <f>'[1]Одн.юг'!BF12</f>
        <v>1037.7500000000416</v>
      </c>
      <c r="H20" s="25">
        <f>'[1]Одн.юг'!BF13</f>
        <v>932.4999999999993</v>
      </c>
      <c r="I20" s="25">
        <f>'[1]Одн.юг'!BF14</f>
        <v>1268.9799999999582</v>
      </c>
      <c r="J20" s="25">
        <f>'[1]Одн.юг'!BF15</f>
        <v>1638.2500000000286</v>
      </c>
      <c r="K20" s="35">
        <f>'[1]Одн.юг'!BF16</f>
        <v>1879.2699999999575</v>
      </c>
      <c r="L20" s="35">
        <f>'[1]Одн.юг'!BF17</f>
        <v>1936.2400000000582</v>
      </c>
      <c r="M20" s="35">
        <f>'[1]Одн.юг'!BF18</f>
        <v>2000.9599999999984</v>
      </c>
      <c r="N20" s="25">
        <f>'[1]Одн.юг'!BF19</f>
        <v>1956.6599999999564</v>
      </c>
      <c r="O20" s="25">
        <f>'[1]Одн.юг'!BF20</f>
        <v>1984.160000000013</v>
      </c>
      <c r="P20" s="25">
        <f>'[1]Одн.юг'!BF21</f>
        <v>2159.870000000032</v>
      </c>
      <c r="Q20" s="25">
        <f>'[1]Одн.юг'!BF22</f>
        <v>1906.969999999985</v>
      </c>
      <c r="R20" s="25">
        <f>'[1]Одн.юг'!BF23</f>
        <v>1814.820000000014</v>
      </c>
      <c r="S20" s="25">
        <f>'[1]Одн.юг'!BF24</f>
        <v>1685.9300000000007</v>
      </c>
      <c r="T20" s="25">
        <f>'[1]Одн.юг'!BF25</f>
        <v>1700.169999999971</v>
      </c>
      <c r="U20" s="25">
        <f>'[1]Одн.юг'!BF26</f>
        <v>1589.1099999999701</v>
      </c>
      <c r="V20" s="25">
        <f>'[1]Одн.юг'!BF27</f>
        <v>1131.6800000000155</v>
      </c>
      <c r="W20" s="25">
        <f>'[1]Одн.юг'!BF28</f>
        <v>1134.5599999999986</v>
      </c>
      <c r="X20" s="25">
        <f>'[1]Одн.юг'!BF29</f>
        <v>1082.4200000000012</v>
      </c>
      <c r="Y20" s="25">
        <f>'[1]Одн.юг'!BF30</f>
        <v>1179.4400000000012</v>
      </c>
      <c r="Z20" s="25">
        <f>'[1]Одн.юг'!BF31</f>
        <v>1146.919999999999</v>
      </c>
      <c r="AA20" s="25">
        <f>SUM(C20:Z20)</f>
        <v>35531.2</v>
      </c>
      <c r="AB20" s="26">
        <f t="shared" si="0"/>
        <v>1480.4666666666665</v>
      </c>
      <c r="AC20" s="27"/>
      <c r="AD20" s="30">
        <f>MAX(C20:Z20)</f>
        <v>2159.870000000032</v>
      </c>
      <c r="AE20" s="136"/>
      <c r="AF20" s="137"/>
      <c r="AG20" s="1"/>
      <c r="AH20" s="1"/>
    </row>
    <row r="21" spans="1:34" ht="15">
      <c r="A21" s="23" t="s">
        <v>7</v>
      </c>
      <c r="B21" s="24" t="s">
        <v>3</v>
      </c>
      <c r="C21" s="25">
        <f>C17</f>
        <v>2680.08</v>
      </c>
      <c r="D21" s="25">
        <f aca="true" t="shared" si="4" ref="D21:Z21">D17</f>
        <v>2605.44</v>
      </c>
      <c r="E21" s="25">
        <f t="shared" si="4"/>
        <v>2535.12</v>
      </c>
      <c r="F21" s="25">
        <f t="shared" si="4"/>
        <v>2546.88</v>
      </c>
      <c r="G21" s="24">
        <f t="shared" si="4"/>
        <v>2496.96</v>
      </c>
      <c r="H21" s="25">
        <f t="shared" si="4"/>
        <v>2348.6400000000003</v>
      </c>
      <c r="I21" s="25">
        <f t="shared" si="4"/>
        <v>2261.28</v>
      </c>
      <c r="J21" s="25">
        <f t="shared" si="4"/>
        <v>2641.92</v>
      </c>
      <c r="K21" s="35">
        <f t="shared" si="4"/>
        <v>2894.3999999999996</v>
      </c>
      <c r="L21" s="35">
        <f t="shared" si="4"/>
        <v>2970</v>
      </c>
      <c r="M21" s="35">
        <f t="shared" si="4"/>
        <v>3085.2</v>
      </c>
      <c r="N21" s="25">
        <f t="shared" si="4"/>
        <v>3078.96</v>
      </c>
      <c r="O21" s="25">
        <f t="shared" si="4"/>
        <v>3069.3599999999997</v>
      </c>
      <c r="P21" s="25">
        <f t="shared" si="4"/>
        <v>3264.96</v>
      </c>
      <c r="Q21" s="25">
        <f t="shared" si="4"/>
        <v>3226.08</v>
      </c>
      <c r="R21" s="25">
        <f t="shared" si="4"/>
        <v>3059.04</v>
      </c>
      <c r="S21" s="25">
        <f t="shared" si="4"/>
        <v>2944.8</v>
      </c>
      <c r="T21" s="25">
        <f t="shared" si="4"/>
        <v>3426</v>
      </c>
      <c r="U21" s="25">
        <f t="shared" si="4"/>
        <v>3287.04</v>
      </c>
      <c r="V21" s="25">
        <f t="shared" si="4"/>
        <v>2692.56</v>
      </c>
      <c r="W21" s="25">
        <f t="shared" si="4"/>
        <v>2271.6</v>
      </c>
      <c r="X21" s="25">
        <f t="shared" si="4"/>
        <v>2187.84</v>
      </c>
      <c r="Y21" s="25">
        <f t="shared" si="4"/>
        <v>2241.3599999999997</v>
      </c>
      <c r="Z21" s="25">
        <f t="shared" si="4"/>
        <v>2169.36</v>
      </c>
      <c r="AA21" s="25">
        <f>SUM(C21:Z21)</f>
        <v>65984.88</v>
      </c>
      <c r="AB21" s="26">
        <f t="shared" si="0"/>
        <v>2749.3700000000003</v>
      </c>
      <c r="AC21" s="27"/>
      <c r="AD21" s="28"/>
      <c r="AE21" s="136"/>
      <c r="AF21" s="137"/>
      <c r="AG21" s="1"/>
      <c r="AH21" s="1"/>
    </row>
    <row r="22" spans="1:34" ht="15">
      <c r="A22" s="23" t="s">
        <v>8</v>
      </c>
      <c r="B22" s="24" t="s">
        <v>9</v>
      </c>
      <c r="C22" s="32">
        <v>6</v>
      </c>
      <c r="D22" s="32">
        <v>6</v>
      </c>
      <c r="E22" s="32">
        <v>6</v>
      </c>
      <c r="F22" s="32">
        <v>6</v>
      </c>
      <c r="G22" s="32">
        <v>6</v>
      </c>
      <c r="H22" s="32">
        <v>6</v>
      </c>
      <c r="I22" s="32">
        <v>6</v>
      </c>
      <c r="J22" s="32">
        <v>6</v>
      </c>
      <c r="K22" s="32">
        <v>6.1</v>
      </c>
      <c r="L22" s="32">
        <v>6.1</v>
      </c>
      <c r="M22" s="32">
        <v>6.1</v>
      </c>
      <c r="N22" s="32">
        <v>6</v>
      </c>
      <c r="O22" s="32">
        <v>6</v>
      </c>
      <c r="P22" s="32">
        <v>6</v>
      </c>
      <c r="Q22" s="32">
        <v>6</v>
      </c>
      <c r="R22" s="32">
        <v>6</v>
      </c>
      <c r="S22" s="32">
        <v>6.1</v>
      </c>
      <c r="T22" s="32">
        <v>6.1</v>
      </c>
      <c r="U22" s="32">
        <v>6.1</v>
      </c>
      <c r="V22" s="32">
        <v>6.1</v>
      </c>
      <c r="W22" s="32">
        <v>6</v>
      </c>
      <c r="X22" s="32">
        <v>6</v>
      </c>
      <c r="Y22" s="32">
        <v>6.1</v>
      </c>
      <c r="Z22" s="32">
        <v>6.1</v>
      </c>
      <c r="AA22" s="35"/>
      <c r="AB22" s="36"/>
      <c r="AC22" s="27"/>
      <c r="AD22" s="28"/>
      <c r="AE22" s="136"/>
      <c r="AF22" s="137"/>
      <c r="AG22" s="1"/>
      <c r="AH22" s="1"/>
    </row>
    <row r="23" spans="1:34" ht="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32"/>
      <c r="L23" s="32"/>
      <c r="M23" s="32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24"/>
      <c r="AB23" s="34"/>
      <c r="AC23" s="27"/>
      <c r="AD23" s="28"/>
      <c r="AE23" s="136"/>
      <c r="AF23" s="137"/>
      <c r="AG23" s="1"/>
      <c r="AH23" s="1"/>
    </row>
    <row r="24" spans="1:34" ht="15">
      <c r="A24" s="23" t="s">
        <v>11</v>
      </c>
      <c r="B24" s="24" t="s">
        <v>3</v>
      </c>
      <c r="C24" s="17">
        <f>'[1]пост.ПС'!M7</f>
        <v>113.76</v>
      </c>
      <c r="D24" s="17">
        <f>'[1]пост.ПС'!M8</f>
        <v>114.72</v>
      </c>
      <c r="E24" s="17">
        <f>'[1]пост.ПС'!M9</f>
        <v>116.64</v>
      </c>
      <c r="F24" s="17">
        <f>'[1]пост.ПС'!M10</f>
        <v>112.8</v>
      </c>
      <c r="G24" s="17">
        <f>'[1]пост.ПС'!M11</f>
        <v>108</v>
      </c>
      <c r="H24" s="17">
        <f>'[1]пост.ПС'!M12</f>
        <v>109.44</v>
      </c>
      <c r="I24" s="17">
        <f>'[1]пост.ПС'!M13</f>
        <v>113.52</v>
      </c>
      <c r="J24" s="17">
        <f>'[1]пост.ПС'!M14</f>
        <v>108</v>
      </c>
      <c r="K24" s="17">
        <f>'[1]пост.ПС'!M15</f>
        <v>125.76</v>
      </c>
      <c r="L24" s="17">
        <f>'[1]пост.ПС'!M16</f>
        <v>146.16</v>
      </c>
      <c r="M24" s="17">
        <f>'[1]пост.ПС'!M17</f>
        <v>150</v>
      </c>
      <c r="N24" s="17">
        <f>'[1]пост.ПС'!M18</f>
        <v>162.24</v>
      </c>
      <c r="O24" s="17">
        <f>'[1]пост.ПС'!M19</f>
        <v>150.72</v>
      </c>
      <c r="P24" s="17">
        <f>'[1]пост.ПС'!M20</f>
        <v>181.68</v>
      </c>
      <c r="Q24" s="17">
        <f>'[1]пост.ПС'!M21</f>
        <v>146.88</v>
      </c>
      <c r="R24" s="17">
        <f>'[1]пост.ПС'!M22</f>
        <v>138.96</v>
      </c>
      <c r="S24" s="17">
        <f>'[1]пост.ПС'!M23</f>
        <v>134.88</v>
      </c>
      <c r="T24" s="17">
        <f>'[1]пост.ПС'!M24</f>
        <v>120.72</v>
      </c>
      <c r="U24" s="17">
        <f>'[1]пост.ПС'!M25</f>
        <v>116.4</v>
      </c>
      <c r="V24" s="17">
        <f>'[1]пост.ПС'!M26</f>
        <v>113.04</v>
      </c>
      <c r="W24" s="17">
        <f>'[1]пост.ПС'!M27</f>
        <v>110.16</v>
      </c>
      <c r="X24" s="17">
        <f>'[1]пост.ПС'!M28</f>
        <v>100.56</v>
      </c>
      <c r="Y24" s="17">
        <f>'[1]пост.ПС'!M29</f>
        <v>98.16</v>
      </c>
      <c r="Z24" s="17">
        <f>'[1]пост.ПС'!M30</f>
        <v>99.12</v>
      </c>
      <c r="AA24" s="25">
        <f>SUM(C24:Z24)</f>
        <v>2992.3199999999997</v>
      </c>
      <c r="AB24" s="26">
        <f>AA24/24</f>
        <v>124.67999999999999</v>
      </c>
      <c r="AC24" s="21">
        <f>MAX(C24:Z24)</f>
        <v>181.68</v>
      </c>
      <c r="AD24" s="30">
        <f>MAX(C24:Z24)</f>
        <v>181.68</v>
      </c>
      <c r="AE24" s="134">
        <f>AB24/AC24</f>
        <v>0.6862615587846763</v>
      </c>
      <c r="AF24" s="135">
        <f>AB24/AD24</f>
        <v>0.6862615587846763</v>
      </c>
      <c r="AG24" s="1"/>
      <c r="AH24" s="1"/>
    </row>
    <row r="25" spans="1:34" ht="15">
      <c r="A25" s="23"/>
      <c r="B25" s="24" t="s">
        <v>4</v>
      </c>
      <c r="C25" s="17">
        <f>'[1]пост.ПС'!N7</f>
        <v>94.8</v>
      </c>
      <c r="D25" s="17">
        <f>'[1]пост.ПС'!N8</f>
        <v>93.6</v>
      </c>
      <c r="E25" s="17">
        <f>'[1]пост.ПС'!N9</f>
        <v>90</v>
      </c>
      <c r="F25" s="17">
        <f>'[1]пост.ПС'!N10</f>
        <v>95.04</v>
      </c>
      <c r="G25" s="17">
        <f>'[1]пост.ПС'!N11</f>
        <v>94.08</v>
      </c>
      <c r="H25" s="17">
        <f>'[1]пост.ПС'!N12</f>
        <v>93.6</v>
      </c>
      <c r="I25" s="17">
        <f>'[1]пост.ПС'!N13</f>
        <v>90</v>
      </c>
      <c r="J25" s="17">
        <f>'[1]пост.ПС'!N14</f>
        <v>90</v>
      </c>
      <c r="K25" s="17">
        <f>'[1]пост.ПС'!N15</f>
        <v>103.44</v>
      </c>
      <c r="L25" s="17">
        <f>'[1]пост.ПС'!N16</f>
        <v>104.88</v>
      </c>
      <c r="M25" s="17">
        <f>'[1]пост.ПС'!N17</f>
        <v>84.24</v>
      </c>
      <c r="N25" s="17">
        <f>'[1]пост.ПС'!N18</f>
        <v>111.84</v>
      </c>
      <c r="O25" s="17">
        <f>'[1]пост.ПС'!N19</f>
        <v>119.76</v>
      </c>
      <c r="P25" s="17">
        <f>'[1]пост.ПС'!N20</f>
        <v>84.72</v>
      </c>
      <c r="Q25" s="17">
        <f>'[1]пост.ПС'!N21</f>
        <v>86.64</v>
      </c>
      <c r="R25" s="17">
        <f>'[1]пост.ПС'!N22</f>
        <v>96.48</v>
      </c>
      <c r="S25" s="17">
        <f>'[1]пост.ПС'!N23</f>
        <v>78.48</v>
      </c>
      <c r="T25" s="17">
        <f>'[1]пост.ПС'!N24</f>
        <v>65.28</v>
      </c>
      <c r="U25" s="17">
        <f>'[1]пост.ПС'!N25</f>
        <v>71.52</v>
      </c>
      <c r="V25" s="17">
        <f>'[1]пост.ПС'!N26</f>
        <v>84.48</v>
      </c>
      <c r="W25" s="17">
        <f>'[1]пост.ПС'!N27</f>
        <v>84</v>
      </c>
      <c r="X25" s="17">
        <f>'[1]пост.ПС'!N28</f>
        <v>81.12</v>
      </c>
      <c r="Y25" s="17">
        <f>'[1]пост.ПС'!N29</f>
        <v>82.8</v>
      </c>
      <c r="Z25" s="17">
        <f>'[1]пост.ПС'!N30</f>
        <v>86.64</v>
      </c>
      <c r="AA25" s="25">
        <f>SUM(C25:Z25)</f>
        <v>2167.44</v>
      </c>
      <c r="AB25" s="26">
        <f>AA25/24</f>
        <v>90.31</v>
      </c>
      <c r="AC25" s="27"/>
      <c r="AD25" s="28"/>
      <c r="AE25" s="136"/>
      <c r="AF25" s="137"/>
      <c r="AG25" s="1"/>
      <c r="AH25" s="1"/>
    </row>
    <row r="26" spans="1:34" ht="15">
      <c r="A26" s="23" t="s">
        <v>5</v>
      </c>
      <c r="B26" s="24" t="s">
        <v>3</v>
      </c>
      <c r="C26" s="25">
        <f>C24-C27</f>
        <v>31.97</v>
      </c>
      <c r="D26" s="25">
        <f aca="true" t="shared" si="5" ref="D26:I26">D24-D27</f>
        <v>31.14999999999999</v>
      </c>
      <c r="E26" s="25">
        <f>E24-E27</f>
        <v>30.36999999999999</v>
      </c>
      <c r="F26" s="25">
        <f>F24-F27</f>
        <v>31.67</v>
      </c>
      <c r="G26" s="25">
        <f t="shared" si="5"/>
        <v>30.929999999999993</v>
      </c>
      <c r="H26" s="25">
        <f t="shared" si="5"/>
        <v>30.709999999999994</v>
      </c>
      <c r="I26" s="25">
        <f t="shared" si="5"/>
        <v>30.44999999999999</v>
      </c>
      <c r="J26" s="25">
        <f>J24-J27</f>
        <v>30.75</v>
      </c>
      <c r="K26" s="25">
        <f aca="true" t="shared" si="6" ref="K26:Z26">K24-K27</f>
        <v>33.349999999999994</v>
      </c>
      <c r="L26" s="25">
        <f t="shared" si="6"/>
        <v>46.3</v>
      </c>
      <c r="M26" s="25">
        <f>M24-M27</f>
        <v>52.42999999999999</v>
      </c>
      <c r="N26" s="25">
        <f t="shared" si="6"/>
        <v>50.05</v>
      </c>
      <c r="O26" s="25">
        <f t="shared" si="6"/>
        <v>39.2</v>
      </c>
      <c r="P26" s="25">
        <f>P24-P27</f>
        <v>80.33000000000001</v>
      </c>
      <c r="Q26" s="25">
        <f>Q24-Q27</f>
        <v>53.14999999999999</v>
      </c>
      <c r="R26" s="25">
        <f t="shared" si="6"/>
        <v>47.49000000000002</v>
      </c>
      <c r="S26" s="25">
        <f t="shared" si="6"/>
        <v>50.41</v>
      </c>
      <c r="T26" s="25">
        <f t="shared" si="6"/>
        <v>44.08999999999999</v>
      </c>
      <c r="U26" s="25">
        <f>U24-U27</f>
        <v>39.91000000000001</v>
      </c>
      <c r="V26" s="25">
        <f t="shared" si="6"/>
        <v>32.13000000000001</v>
      </c>
      <c r="W26" s="25">
        <f t="shared" si="6"/>
        <v>30.429999999999993</v>
      </c>
      <c r="X26" s="25">
        <f>X24-X27</f>
        <v>29.94999999999999</v>
      </c>
      <c r="Y26" s="25">
        <f t="shared" si="6"/>
        <v>30.19999999999999</v>
      </c>
      <c r="Z26" s="25">
        <f t="shared" si="6"/>
        <v>30.480000000000004</v>
      </c>
      <c r="AA26" s="25">
        <f>SUM(C26:Z26)</f>
        <v>937.8999999999999</v>
      </c>
      <c r="AB26" s="26">
        <f>AA26/24</f>
        <v>39.07916666666666</v>
      </c>
      <c r="AC26" s="27"/>
      <c r="AD26" s="30">
        <f>MAX(C26:Z26)</f>
        <v>80.33000000000001</v>
      </c>
      <c r="AE26" s="136"/>
      <c r="AF26" s="137"/>
      <c r="AG26" s="1"/>
      <c r="AH26" s="1"/>
    </row>
    <row r="27" spans="1:34" ht="15">
      <c r="A27" s="23" t="s">
        <v>6</v>
      </c>
      <c r="B27" s="24" t="s">
        <v>3</v>
      </c>
      <c r="C27" s="25">
        <f>'[1]уг.база'!G8</f>
        <v>81.79</v>
      </c>
      <c r="D27" s="25">
        <f>'[1]уг.база'!G9</f>
        <v>83.57000000000001</v>
      </c>
      <c r="E27" s="25">
        <f>'[1]уг.база'!G10</f>
        <v>86.27000000000001</v>
      </c>
      <c r="F27" s="25">
        <f>'[1]уг.база'!G11</f>
        <v>81.13</v>
      </c>
      <c r="G27" s="25">
        <f>'[1]уг.база'!G12</f>
        <v>77.07000000000001</v>
      </c>
      <c r="H27" s="25">
        <f>'[1]уг.база'!G13</f>
        <v>78.73</v>
      </c>
      <c r="I27" s="25">
        <f>'[1]уг.база'!G14</f>
        <v>83.07000000000001</v>
      </c>
      <c r="J27" s="25">
        <f>'[1]уг.база'!G15</f>
        <v>77.25</v>
      </c>
      <c r="K27" s="25">
        <f>'[1]уг.база'!G16</f>
        <v>92.41000000000001</v>
      </c>
      <c r="L27" s="25">
        <f>'[1]уг.база'!G17</f>
        <v>99.86</v>
      </c>
      <c r="M27" s="25">
        <f>'[1]уг.база'!G18</f>
        <v>97.57000000000001</v>
      </c>
      <c r="N27" s="25">
        <f>'[1]уг.база'!G19</f>
        <v>112.19000000000001</v>
      </c>
      <c r="O27" s="25">
        <f>'[1]уг.база'!G20</f>
        <v>111.52</v>
      </c>
      <c r="P27" s="25">
        <f>'[1]уг.база'!G21</f>
        <v>101.35</v>
      </c>
      <c r="Q27" s="25">
        <f>'[1]уг.база'!G22</f>
        <v>93.73</v>
      </c>
      <c r="R27" s="25">
        <f>'[1]уг.база'!G23</f>
        <v>91.46999999999998</v>
      </c>
      <c r="S27" s="25">
        <f>'[1]уг.база'!G24</f>
        <v>84.47</v>
      </c>
      <c r="T27" s="25">
        <f>'[1]уг.база'!G25</f>
        <v>76.63000000000001</v>
      </c>
      <c r="U27" s="25">
        <f>'[1]уг.база'!G26</f>
        <v>76.49</v>
      </c>
      <c r="V27" s="25">
        <f>'[1]уг.база'!G27</f>
        <v>80.91</v>
      </c>
      <c r="W27" s="25">
        <f>'[1]уг.база'!G28</f>
        <v>79.73</v>
      </c>
      <c r="X27" s="25">
        <f>'[1]уг.база'!G29</f>
        <v>70.61000000000001</v>
      </c>
      <c r="Y27" s="25">
        <f>'[1]уг.база'!G30</f>
        <v>67.96000000000001</v>
      </c>
      <c r="Z27" s="25">
        <f>'[1]уг.база'!G31</f>
        <v>68.64</v>
      </c>
      <c r="AA27" s="25">
        <f>SUM(C27:Z27)</f>
        <v>2054.42</v>
      </c>
      <c r="AB27" s="26">
        <f>AA27/24</f>
        <v>85.60083333333334</v>
      </c>
      <c r="AC27" s="27"/>
      <c r="AD27" s="30">
        <f>MAX(C27:Z27)</f>
        <v>112.19000000000001</v>
      </c>
      <c r="AE27" s="136"/>
      <c r="AF27" s="137"/>
      <c r="AG27" s="1"/>
      <c r="AH27" s="1"/>
    </row>
    <row r="28" spans="1:34" ht="15">
      <c r="A28" s="23" t="s">
        <v>7</v>
      </c>
      <c r="B28" s="24" t="s">
        <v>3</v>
      </c>
      <c r="C28" s="25">
        <f aca="true" t="shared" si="7" ref="C28:Y28">C24</f>
        <v>113.76</v>
      </c>
      <c r="D28" s="25">
        <f t="shared" si="7"/>
        <v>114.72</v>
      </c>
      <c r="E28" s="25">
        <f t="shared" si="7"/>
        <v>116.64</v>
      </c>
      <c r="F28" s="25">
        <f t="shared" si="7"/>
        <v>112.8</v>
      </c>
      <c r="G28" s="25">
        <f t="shared" si="7"/>
        <v>108</v>
      </c>
      <c r="H28" s="25">
        <f t="shared" si="7"/>
        <v>109.44</v>
      </c>
      <c r="I28" s="25">
        <f t="shared" si="7"/>
        <v>113.52</v>
      </c>
      <c r="J28" s="25">
        <f t="shared" si="7"/>
        <v>108</v>
      </c>
      <c r="K28" s="35">
        <f t="shared" si="7"/>
        <v>125.76</v>
      </c>
      <c r="L28" s="35">
        <f t="shared" si="7"/>
        <v>146.16</v>
      </c>
      <c r="M28" s="35">
        <f t="shared" si="7"/>
        <v>150</v>
      </c>
      <c r="N28" s="25">
        <f t="shared" si="7"/>
        <v>162.24</v>
      </c>
      <c r="O28" s="25">
        <f t="shared" si="7"/>
        <v>150.72</v>
      </c>
      <c r="P28" s="25">
        <f t="shared" si="7"/>
        <v>181.68</v>
      </c>
      <c r="Q28" s="25">
        <f t="shared" si="7"/>
        <v>146.88</v>
      </c>
      <c r="R28" s="25">
        <f t="shared" si="7"/>
        <v>138.96</v>
      </c>
      <c r="S28" s="25">
        <f t="shared" si="7"/>
        <v>134.88</v>
      </c>
      <c r="T28" s="25">
        <f t="shared" si="7"/>
        <v>120.72</v>
      </c>
      <c r="U28" s="25">
        <f t="shared" si="7"/>
        <v>116.4</v>
      </c>
      <c r="V28" s="25">
        <f t="shared" si="7"/>
        <v>113.04</v>
      </c>
      <c r="W28" s="25">
        <f t="shared" si="7"/>
        <v>110.16</v>
      </c>
      <c r="X28" s="25">
        <f t="shared" si="7"/>
        <v>100.56</v>
      </c>
      <c r="Y28" s="25">
        <f t="shared" si="7"/>
        <v>98.16</v>
      </c>
      <c r="Z28" s="25">
        <f>Z24</f>
        <v>99.12</v>
      </c>
      <c r="AA28" s="25">
        <f>SUM(C28:Z28)</f>
        <v>2992.3199999999997</v>
      </c>
      <c r="AB28" s="26">
        <f>AA28/24</f>
        <v>124.67999999999999</v>
      </c>
      <c r="AC28" s="27"/>
      <c r="AD28" s="28"/>
      <c r="AE28" s="136"/>
      <c r="AF28" s="137"/>
      <c r="AG28" s="1"/>
      <c r="AH28" s="1"/>
    </row>
    <row r="29" spans="1:34" ht="15">
      <c r="A29" s="23" t="s">
        <v>8</v>
      </c>
      <c r="B29" s="24" t="s">
        <v>9</v>
      </c>
      <c r="C29" s="37">
        <v>6</v>
      </c>
      <c r="D29" s="37">
        <v>6</v>
      </c>
      <c r="E29" s="37">
        <v>6</v>
      </c>
      <c r="F29" s="37">
        <v>6</v>
      </c>
      <c r="G29" s="37">
        <v>6</v>
      </c>
      <c r="H29" s="37">
        <v>6</v>
      </c>
      <c r="I29" s="37">
        <v>6</v>
      </c>
      <c r="J29" s="37">
        <v>6</v>
      </c>
      <c r="K29" s="32">
        <v>6</v>
      </c>
      <c r="L29" s="32">
        <v>5.9</v>
      </c>
      <c r="M29" s="32">
        <v>5.9</v>
      </c>
      <c r="N29" s="32">
        <v>5.8</v>
      </c>
      <c r="O29" s="32">
        <v>5.8</v>
      </c>
      <c r="P29" s="32">
        <v>5.8</v>
      </c>
      <c r="Q29" s="32">
        <v>5.8</v>
      </c>
      <c r="R29" s="32">
        <v>5.8</v>
      </c>
      <c r="S29" s="32">
        <v>5.8</v>
      </c>
      <c r="T29" s="32">
        <v>6</v>
      </c>
      <c r="U29" s="32">
        <v>6</v>
      </c>
      <c r="V29" s="32">
        <v>6</v>
      </c>
      <c r="W29" s="32">
        <v>6</v>
      </c>
      <c r="X29" s="32">
        <v>6</v>
      </c>
      <c r="Y29" s="32">
        <v>6</v>
      </c>
      <c r="Z29" s="32">
        <v>6</v>
      </c>
      <c r="AA29" s="32"/>
      <c r="AB29" s="32"/>
      <c r="AC29" s="38"/>
      <c r="AD29" s="39"/>
      <c r="AE29" s="138"/>
      <c r="AF29" s="139"/>
      <c r="AG29" s="1"/>
      <c r="AH29" s="1"/>
    </row>
    <row r="30" spans="1:34" ht="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4"/>
      <c r="AC30" s="27"/>
      <c r="AD30" s="28"/>
      <c r="AE30" s="136"/>
      <c r="AF30" s="137"/>
      <c r="AG30" s="1"/>
      <c r="AH30" s="1"/>
    </row>
    <row r="31" spans="1:33" s="1" customFormat="1" ht="15">
      <c r="A31" s="40" t="s">
        <v>12</v>
      </c>
      <c r="B31" s="41" t="s">
        <v>3</v>
      </c>
      <c r="C31" s="42">
        <f aca="true" t="shared" si="8" ref="C31:AB32">C10+C17+C24</f>
        <v>4857.84</v>
      </c>
      <c r="D31" s="42">
        <f t="shared" si="8"/>
        <v>4736.160000000001</v>
      </c>
      <c r="E31" s="42">
        <f t="shared" si="8"/>
        <v>4682.16</v>
      </c>
      <c r="F31" s="42">
        <f t="shared" si="8"/>
        <v>4694.88</v>
      </c>
      <c r="G31" s="42">
        <f t="shared" si="8"/>
        <v>4671.36</v>
      </c>
      <c r="H31" s="42">
        <f t="shared" si="8"/>
        <v>4483.679999999999</v>
      </c>
      <c r="I31" s="42">
        <f t="shared" si="8"/>
        <v>4478.400000000001</v>
      </c>
      <c r="J31" s="42">
        <f t="shared" si="8"/>
        <v>5473.92</v>
      </c>
      <c r="K31" s="42">
        <f t="shared" si="8"/>
        <v>6177.36</v>
      </c>
      <c r="L31" s="42">
        <f t="shared" si="8"/>
        <v>6558.96</v>
      </c>
      <c r="M31" s="42">
        <f t="shared" si="8"/>
        <v>6706.8</v>
      </c>
      <c r="N31" s="42">
        <f t="shared" si="8"/>
        <v>6744</v>
      </c>
      <c r="O31" s="42">
        <f t="shared" si="8"/>
        <v>6638.88</v>
      </c>
      <c r="P31" s="42">
        <f t="shared" si="8"/>
        <v>6612.240000000001</v>
      </c>
      <c r="Q31" s="42">
        <f t="shared" si="8"/>
        <v>6480.96</v>
      </c>
      <c r="R31" s="42">
        <f t="shared" si="8"/>
        <v>6300</v>
      </c>
      <c r="S31" s="42">
        <f t="shared" si="8"/>
        <v>5987.28</v>
      </c>
      <c r="T31" s="42">
        <f t="shared" si="8"/>
        <v>6141.12</v>
      </c>
      <c r="U31" s="42">
        <f t="shared" si="8"/>
        <v>5925.839999999999</v>
      </c>
      <c r="V31" s="42">
        <f t="shared" si="8"/>
        <v>5108.400000000001</v>
      </c>
      <c r="W31" s="42">
        <f t="shared" si="8"/>
        <v>4714.5599999999995</v>
      </c>
      <c r="X31" s="42">
        <f t="shared" si="8"/>
        <v>4549.8</v>
      </c>
      <c r="Y31" s="42">
        <f t="shared" si="8"/>
        <v>4546.32</v>
      </c>
      <c r="Z31" s="42">
        <f t="shared" si="8"/>
        <v>4360.08</v>
      </c>
      <c r="AA31" s="42">
        <f t="shared" si="8"/>
        <v>131631.00000000003</v>
      </c>
      <c r="AB31" s="42">
        <f t="shared" si="8"/>
        <v>5484.425000000001</v>
      </c>
      <c r="AC31" s="43">
        <f>AC10+AC17+AC24</f>
        <v>7110.4800000000005</v>
      </c>
      <c r="AD31" s="44">
        <f>AD10+AD17+AD24</f>
        <v>7110.4800000000005</v>
      </c>
      <c r="AE31" s="140">
        <f>AB31/AC31</f>
        <v>0.7713157198951408</v>
      </c>
      <c r="AF31" s="141">
        <f>AB31/AD31</f>
        <v>0.7713157198951408</v>
      </c>
      <c r="AG31" s="1">
        <f>MIN(C31:Z31)</f>
        <v>4360.08</v>
      </c>
    </row>
    <row r="32" spans="1:33" s="1" customFormat="1" ht="15">
      <c r="A32" s="40"/>
      <c r="B32" s="41" t="s">
        <v>4</v>
      </c>
      <c r="C32" s="42">
        <f>C11+C18+C25</f>
        <v>2183.2800000000007</v>
      </c>
      <c r="D32" s="42">
        <f t="shared" si="8"/>
        <v>2147.52</v>
      </c>
      <c r="E32" s="42">
        <f t="shared" si="8"/>
        <v>2192.88</v>
      </c>
      <c r="F32" s="42">
        <f>F11+F18+F25</f>
        <v>2229.12</v>
      </c>
      <c r="G32" s="42">
        <f t="shared" si="8"/>
        <v>2249.04</v>
      </c>
      <c r="H32" s="42">
        <f>H11+H18+H25</f>
        <v>2178</v>
      </c>
      <c r="I32" s="42">
        <f t="shared" si="8"/>
        <v>1927.9199999999998</v>
      </c>
      <c r="J32" s="42">
        <f>J11+J18+J25</f>
        <v>2035.92</v>
      </c>
      <c r="K32" s="42">
        <f>K11+K18+K25</f>
        <v>2264.64</v>
      </c>
      <c r="L32" s="42">
        <f t="shared" si="8"/>
        <v>2346.994</v>
      </c>
      <c r="M32" s="42">
        <f t="shared" si="8"/>
        <v>2272.08</v>
      </c>
      <c r="N32" s="42">
        <f t="shared" si="8"/>
        <v>2286.96</v>
      </c>
      <c r="O32" s="42">
        <f t="shared" si="8"/>
        <v>2213.52</v>
      </c>
      <c r="P32" s="42">
        <f t="shared" si="8"/>
        <v>2365.44</v>
      </c>
      <c r="Q32" s="42">
        <f t="shared" si="8"/>
        <v>2364.4799999999996</v>
      </c>
      <c r="R32" s="42">
        <f>R11+R18+R25</f>
        <v>2324.64</v>
      </c>
      <c r="S32" s="42">
        <f>S11+S18+S25</f>
        <v>2172.24</v>
      </c>
      <c r="T32" s="42">
        <f t="shared" si="8"/>
        <v>2399.7599999999998</v>
      </c>
      <c r="U32" s="42">
        <f t="shared" si="8"/>
        <v>2373.12</v>
      </c>
      <c r="V32" s="42">
        <f>V11+V18+V25</f>
        <v>2163.12</v>
      </c>
      <c r="W32" s="42">
        <f t="shared" si="8"/>
        <v>1912.56</v>
      </c>
      <c r="X32" s="42">
        <f t="shared" si="8"/>
        <v>1785.6</v>
      </c>
      <c r="Y32" s="42">
        <f>Y11+Y18+Y25</f>
        <v>1289.44</v>
      </c>
      <c r="Z32" s="42">
        <f>Z11+Z18+Z25</f>
        <v>1766.2</v>
      </c>
      <c r="AA32" s="42">
        <f>SUM(C32:Z32)</f>
        <v>51444.473999999995</v>
      </c>
      <c r="AB32" s="45">
        <f>AA32/24</f>
        <v>2143.51975</v>
      </c>
      <c r="AC32" s="43"/>
      <c r="AD32" s="46"/>
      <c r="AE32" s="142"/>
      <c r="AF32" s="143"/>
      <c r="AG32" s="1">
        <f>MIN(C32:Z32)</f>
        <v>1289.44</v>
      </c>
    </row>
    <row r="33" spans="1:33" s="1" customFormat="1" ht="15">
      <c r="A33" s="40" t="s">
        <v>5</v>
      </c>
      <c r="B33" s="41" t="s">
        <v>3</v>
      </c>
      <c r="C33" s="42">
        <f>C31-C34</f>
        <v>2232.9100000000008</v>
      </c>
      <c r="D33" s="42">
        <f aca="true" t="shared" si="9" ref="D33:AB33">D31-D34</f>
        <v>2208.020000000001</v>
      </c>
      <c r="E33" s="42">
        <f t="shared" si="9"/>
        <v>2275.519999999999</v>
      </c>
      <c r="F33" s="42">
        <f t="shared" si="9"/>
        <v>2255.749999999999</v>
      </c>
      <c r="G33" s="42">
        <f t="shared" si="9"/>
        <v>2211.9599999999577</v>
      </c>
      <c r="H33" s="42">
        <f t="shared" si="9"/>
        <v>2162.0400000000004</v>
      </c>
      <c r="I33" s="42">
        <f t="shared" si="9"/>
        <v>1752.8700000000422</v>
      </c>
      <c r="J33" s="42">
        <f t="shared" si="9"/>
        <v>1876.7799999999716</v>
      </c>
      <c r="K33" s="42">
        <f t="shared" si="9"/>
        <v>1937.260000000042</v>
      </c>
      <c r="L33" s="42">
        <f t="shared" si="9"/>
        <v>2032.6499999999423</v>
      </c>
      <c r="M33" s="42">
        <f t="shared" si="9"/>
        <v>2054.960000000002</v>
      </c>
      <c r="N33" s="42">
        <f t="shared" si="9"/>
        <v>2035.6600000000435</v>
      </c>
      <c r="O33" s="42">
        <f t="shared" si="9"/>
        <v>1962.0899999999865</v>
      </c>
      <c r="P33" s="42">
        <f t="shared" si="9"/>
        <v>2004.7999999999674</v>
      </c>
      <c r="Q33" s="42">
        <f t="shared" si="9"/>
        <v>2198.4300000000158</v>
      </c>
      <c r="R33" s="42">
        <f t="shared" si="9"/>
        <v>2133.639999999986</v>
      </c>
      <c r="S33" s="42">
        <f t="shared" si="9"/>
        <v>2068.4299999999994</v>
      </c>
      <c r="T33" s="42">
        <f t="shared" si="9"/>
        <v>2537.8800000000288</v>
      </c>
      <c r="U33" s="42">
        <f t="shared" si="9"/>
        <v>2518.3400000000292</v>
      </c>
      <c r="V33" s="42">
        <f t="shared" si="9"/>
        <v>2367.7599999999848</v>
      </c>
      <c r="W33" s="42">
        <f t="shared" si="9"/>
        <v>1920.7400000000011</v>
      </c>
      <c r="X33" s="42">
        <f t="shared" si="9"/>
        <v>1884.9199999999987</v>
      </c>
      <c r="Y33" s="42">
        <f t="shared" si="9"/>
        <v>1827.6199999999985</v>
      </c>
      <c r="Z33" s="42">
        <f t="shared" si="9"/>
        <v>1758.6400000000008</v>
      </c>
      <c r="AA33" s="42">
        <f t="shared" si="9"/>
        <v>50220.07000000002</v>
      </c>
      <c r="AB33" s="42">
        <f t="shared" si="9"/>
        <v>2092.302916666668</v>
      </c>
      <c r="AC33" s="43"/>
      <c r="AD33" s="44">
        <f>MAX(C33:Z33)</f>
        <v>2537.8800000000288</v>
      </c>
      <c r="AE33" s="142"/>
      <c r="AF33" s="143"/>
      <c r="AG33" s="1">
        <f>MIN(C33:Z33)</f>
        <v>1752.8700000000422</v>
      </c>
    </row>
    <row r="34" spans="1:33" s="1" customFormat="1" ht="15">
      <c r="A34" s="40" t="s">
        <v>6</v>
      </c>
      <c r="B34" s="41" t="s">
        <v>3</v>
      </c>
      <c r="C34" s="42">
        <f>C13+C20+C27</f>
        <v>2624.9299999999994</v>
      </c>
      <c r="D34" s="42">
        <f aca="true" t="shared" si="10" ref="D34:AB34">D13+D20+D27</f>
        <v>2528.14</v>
      </c>
      <c r="E34" s="42">
        <f t="shared" si="10"/>
        <v>2406.640000000001</v>
      </c>
      <c r="F34" s="42">
        <f t="shared" si="10"/>
        <v>2439.130000000001</v>
      </c>
      <c r="G34" s="42">
        <f t="shared" si="10"/>
        <v>2459.400000000042</v>
      </c>
      <c r="H34" s="42">
        <f t="shared" si="10"/>
        <v>2321.639999999999</v>
      </c>
      <c r="I34" s="42">
        <f t="shared" si="10"/>
        <v>2725.5299999999584</v>
      </c>
      <c r="J34" s="42">
        <f t="shared" si="10"/>
        <v>3597.1400000000285</v>
      </c>
      <c r="K34" s="42">
        <f t="shared" si="10"/>
        <v>4240.099999999958</v>
      </c>
      <c r="L34" s="42">
        <f t="shared" si="10"/>
        <v>4526.310000000058</v>
      </c>
      <c r="M34" s="42">
        <f t="shared" si="10"/>
        <v>4651.839999999998</v>
      </c>
      <c r="N34" s="42">
        <f t="shared" si="10"/>
        <v>4708.3399999999565</v>
      </c>
      <c r="O34" s="42">
        <f t="shared" si="10"/>
        <v>4676.790000000014</v>
      </c>
      <c r="P34" s="42">
        <f t="shared" si="10"/>
        <v>4607.440000000033</v>
      </c>
      <c r="Q34" s="42">
        <f t="shared" si="10"/>
        <v>4282.529999999984</v>
      </c>
      <c r="R34" s="42">
        <f t="shared" si="10"/>
        <v>4166.360000000014</v>
      </c>
      <c r="S34" s="42">
        <f t="shared" si="10"/>
        <v>3918.8500000000004</v>
      </c>
      <c r="T34" s="42">
        <f t="shared" si="10"/>
        <v>3603.239999999971</v>
      </c>
      <c r="U34" s="42">
        <f t="shared" si="10"/>
        <v>3407.49999999997</v>
      </c>
      <c r="V34" s="42">
        <f t="shared" si="10"/>
        <v>2740.640000000016</v>
      </c>
      <c r="W34" s="42">
        <f t="shared" si="10"/>
        <v>2793.8199999999983</v>
      </c>
      <c r="X34" s="42">
        <f t="shared" si="10"/>
        <v>2664.8800000000015</v>
      </c>
      <c r="Y34" s="42">
        <f t="shared" si="10"/>
        <v>2718.700000000001</v>
      </c>
      <c r="Z34" s="42">
        <f t="shared" si="10"/>
        <v>2601.439999999999</v>
      </c>
      <c r="AA34" s="42">
        <f t="shared" si="10"/>
        <v>81410.93000000001</v>
      </c>
      <c r="AB34" s="42">
        <f t="shared" si="10"/>
        <v>3392.122083333333</v>
      </c>
      <c r="AC34" s="43"/>
      <c r="AD34" s="44">
        <f>MAX(C34:Z34)</f>
        <v>4708.3399999999565</v>
      </c>
      <c r="AE34" s="142"/>
      <c r="AF34" s="143"/>
      <c r="AG34" s="1">
        <f>MIN(C34:Z34)</f>
        <v>2321.639999999999</v>
      </c>
    </row>
    <row r="35" spans="1:33" s="1" customFormat="1" ht="15.75" thickBot="1">
      <c r="A35" s="47" t="s">
        <v>7</v>
      </c>
      <c r="B35" s="48" t="s">
        <v>3</v>
      </c>
      <c r="C35" s="49">
        <f aca="true" t="shared" si="11" ref="C35:Z35">C31</f>
        <v>4857.84</v>
      </c>
      <c r="D35" s="49">
        <f t="shared" si="11"/>
        <v>4736.160000000001</v>
      </c>
      <c r="E35" s="49">
        <f t="shared" si="11"/>
        <v>4682.16</v>
      </c>
      <c r="F35" s="49">
        <f t="shared" si="11"/>
        <v>4694.88</v>
      </c>
      <c r="G35" s="49">
        <f t="shared" si="11"/>
        <v>4671.36</v>
      </c>
      <c r="H35" s="49">
        <f t="shared" si="11"/>
        <v>4483.679999999999</v>
      </c>
      <c r="I35" s="49">
        <f t="shared" si="11"/>
        <v>4478.400000000001</v>
      </c>
      <c r="J35" s="49">
        <f t="shared" si="11"/>
        <v>5473.92</v>
      </c>
      <c r="K35" s="49">
        <f t="shared" si="11"/>
        <v>6177.36</v>
      </c>
      <c r="L35" s="49">
        <f t="shared" si="11"/>
        <v>6558.96</v>
      </c>
      <c r="M35" s="49">
        <f t="shared" si="11"/>
        <v>6706.8</v>
      </c>
      <c r="N35" s="49">
        <f t="shared" si="11"/>
        <v>6744</v>
      </c>
      <c r="O35" s="49">
        <f t="shared" si="11"/>
        <v>6638.88</v>
      </c>
      <c r="P35" s="49">
        <f t="shared" si="11"/>
        <v>6612.240000000001</v>
      </c>
      <c r="Q35" s="49">
        <f t="shared" si="11"/>
        <v>6480.96</v>
      </c>
      <c r="R35" s="49">
        <f t="shared" si="11"/>
        <v>6300</v>
      </c>
      <c r="S35" s="49">
        <f t="shared" si="11"/>
        <v>5987.28</v>
      </c>
      <c r="T35" s="49">
        <f t="shared" si="11"/>
        <v>6141.12</v>
      </c>
      <c r="U35" s="49">
        <f t="shared" si="11"/>
        <v>5925.839999999999</v>
      </c>
      <c r="V35" s="49">
        <f t="shared" si="11"/>
        <v>5108.400000000001</v>
      </c>
      <c r="W35" s="49">
        <f t="shared" si="11"/>
        <v>4714.5599999999995</v>
      </c>
      <c r="X35" s="49">
        <f t="shared" si="11"/>
        <v>4549.8</v>
      </c>
      <c r="Y35" s="49">
        <f t="shared" si="11"/>
        <v>4546.32</v>
      </c>
      <c r="Z35" s="49">
        <f t="shared" si="11"/>
        <v>4360.08</v>
      </c>
      <c r="AA35" s="49">
        <f>SUM(C35:Z35)+1</f>
        <v>131632</v>
      </c>
      <c r="AB35" s="50">
        <f>AA35/24</f>
        <v>5484.666666666667</v>
      </c>
      <c r="AC35" s="43"/>
      <c r="AD35" s="51"/>
      <c r="AE35" s="142"/>
      <c r="AF35" s="143"/>
      <c r="AG35" s="1">
        <f>MIN(C35:Z35)</f>
        <v>4360.08</v>
      </c>
    </row>
    <row r="36" spans="1:34" ht="12.75">
      <c r="A36" s="52"/>
      <c r="B36" s="5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54"/>
      <c r="AD36" s="55"/>
      <c r="AE36" s="54"/>
      <c r="AF36" s="54"/>
      <c r="AG36" s="1"/>
      <c r="AH36" s="1"/>
    </row>
    <row r="37" spans="1:34" ht="12.75">
      <c r="A37" s="52"/>
      <c r="B37" s="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4"/>
      <c r="AD37" s="55"/>
      <c r="AE37" s="54"/>
      <c r="AF37" s="54"/>
      <c r="AG37" s="1"/>
      <c r="AH37" s="1"/>
    </row>
    <row r="38" spans="1:34" ht="12.75">
      <c r="A38" s="52"/>
      <c r="B38" s="5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4"/>
      <c r="AD38" s="55"/>
      <c r="AE38" s="54"/>
      <c r="AF38" s="54"/>
      <c r="AG38" s="1"/>
      <c r="AH38" s="1"/>
    </row>
    <row r="39" spans="1:34" ht="12.75">
      <c r="A39" s="52"/>
      <c r="B39" s="5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3"/>
      <c r="AB39" s="53"/>
      <c r="AC39" s="54"/>
      <c r="AD39" s="56"/>
      <c r="AE39" s="1"/>
      <c r="AF39" s="1"/>
      <c r="AG39" s="1"/>
      <c r="AH39" s="1"/>
    </row>
    <row r="40" spans="1:30" ht="30">
      <c r="A40" s="52"/>
      <c r="B40" s="53"/>
      <c r="C40" s="57" t="s">
        <v>40</v>
      </c>
      <c r="D40" s="58"/>
      <c r="E40" s="58"/>
      <c r="F40" s="58"/>
      <c r="G40" s="58"/>
      <c r="H40" s="58"/>
      <c r="I40" s="59"/>
      <c r="J40" s="59"/>
      <c r="K40" s="59"/>
      <c r="L40" s="59"/>
      <c r="M40" s="59"/>
      <c r="N40" s="58"/>
      <c r="O40" s="58"/>
      <c r="P40" s="58"/>
      <c r="Q40" s="58"/>
      <c r="R40" s="58"/>
      <c r="S40" s="3"/>
      <c r="T40" s="58"/>
      <c r="U40" s="58"/>
      <c r="V40" s="4"/>
      <c r="W40" s="4"/>
      <c r="X40" s="4"/>
      <c r="Y40" s="4"/>
      <c r="Z40" s="4"/>
      <c r="AA40" s="53"/>
      <c r="AB40" s="53"/>
      <c r="AC40" s="3"/>
      <c r="AD40" s="56"/>
    </row>
    <row r="41" spans="1:29" ht="18">
      <c r="A41" s="52"/>
      <c r="B41" s="53"/>
      <c r="C41" s="60"/>
      <c r="D41" s="4"/>
      <c r="E41" s="4"/>
      <c r="F41" s="4"/>
      <c r="G41" s="4"/>
      <c r="H41" s="4"/>
      <c r="I41" s="4"/>
      <c r="J41" s="4"/>
      <c r="K41" s="61"/>
      <c r="L41" s="61"/>
      <c r="M41" s="61"/>
      <c r="N41" s="61"/>
      <c r="O41" s="6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3"/>
      <c r="AB41" s="53"/>
      <c r="AC41" s="3"/>
    </row>
    <row r="42" spans="1:29" ht="18">
      <c r="A42" s="52"/>
      <c r="B42" s="53"/>
      <c r="C42" s="60"/>
      <c r="D42" s="62"/>
      <c r="E42" s="62"/>
      <c r="F42" s="62"/>
      <c r="G42" s="62"/>
      <c r="H42" s="62"/>
      <c r="I42" s="62"/>
      <c r="J42" s="62"/>
      <c r="K42" s="61"/>
      <c r="L42" s="61"/>
      <c r="M42" s="61"/>
      <c r="N42" s="61"/>
      <c r="O42" s="61"/>
      <c r="P42" s="62"/>
      <c r="Q42" s="62"/>
      <c r="R42" s="62"/>
      <c r="S42" s="62"/>
      <c r="T42" s="62"/>
      <c r="U42" s="62"/>
      <c r="V42" s="62"/>
      <c r="W42" s="62"/>
      <c r="X42" s="4"/>
      <c r="Y42" s="4"/>
      <c r="Z42" s="4"/>
      <c r="AA42" s="53"/>
      <c r="AB42" s="53"/>
      <c r="AC42" s="3"/>
    </row>
    <row r="43" spans="1:29" ht="23.25">
      <c r="A43" s="52"/>
      <c r="B43" s="53"/>
      <c r="C43" s="63" t="s">
        <v>45</v>
      </c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5"/>
      <c r="O43" s="65"/>
      <c r="P43" s="66"/>
      <c r="Q43" s="66"/>
      <c r="R43" s="66"/>
      <c r="S43" s="66"/>
      <c r="T43" s="66"/>
      <c r="U43" s="66"/>
      <c r="V43" s="66"/>
      <c r="W43" s="66"/>
      <c r="X43" s="62"/>
      <c r="Y43" s="4"/>
      <c r="Z43" s="4"/>
      <c r="AA43" s="53"/>
      <c r="AB43" s="53"/>
      <c r="AC43" s="3"/>
    </row>
    <row r="44" spans="1:29" ht="18">
      <c r="A44" s="52"/>
      <c r="B44" s="53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1"/>
      <c r="N44" s="61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4"/>
      <c r="Z44" s="4"/>
      <c r="AA44" s="53"/>
      <c r="AB44" s="53"/>
      <c r="AC44" s="3"/>
    </row>
    <row r="45" spans="1:29" ht="18">
      <c r="A45" s="52"/>
      <c r="B45" s="53"/>
      <c r="C45" s="60"/>
      <c r="D45" s="62"/>
      <c r="E45" s="62"/>
      <c r="F45" s="62"/>
      <c r="G45" s="62"/>
      <c r="H45" s="62"/>
      <c r="I45" s="62"/>
      <c r="J45" s="62"/>
      <c r="K45" s="62"/>
      <c r="L45" s="62"/>
      <c r="M45" s="61"/>
      <c r="N45" s="61"/>
      <c r="O45" s="61"/>
      <c r="P45" s="62"/>
      <c r="Q45" s="62"/>
      <c r="R45" s="62"/>
      <c r="S45" s="62"/>
      <c r="T45" s="62"/>
      <c r="U45" s="62"/>
      <c r="V45" s="62"/>
      <c r="W45" s="62"/>
      <c r="X45" s="62"/>
      <c r="Y45" s="4"/>
      <c r="Z45" s="4"/>
      <c r="AA45" s="53"/>
      <c r="AB45" s="53"/>
      <c r="AC45" s="3"/>
    </row>
    <row r="46" spans="1:29" ht="15">
      <c r="A46" s="52"/>
      <c r="B46" s="53"/>
      <c r="C46" s="69" t="s">
        <v>62</v>
      </c>
      <c r="D46" s="4"/>
      <c r="E46" s="4"/>
      <c r="F46" s="4"/>
      <c r="G46" s="4"/>
      <c r="H46" s="4"/>
      <c r="I46" s="4"/>
      <c r="J46" s="4"/>
      <c r="K46" s="4"/>
      <c r="L46" s="4"/>
      <c r="M46" s="61"/>
      <c r="N46" s="61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4"/>
      <c r="Z46" s="4"/>
      <c r="AA46" s="4"/>
      <c r="AB46" s="53"/>
      <c r="AC46" s="3"/>
    </row>
    <row r="47" spans="1:31" ht="23.25">
      <c r="A47" s="52"/>
      <c r="B47" s="53"/>
      <c r="M47" s="144"/>
      <c r="N47" s="144"/>
      <c r="O47" s="144"/>
      <c r="P47" s="145"/>
      <c r="Q47" s="145"/>
      <c r="R47" s="145"/>
      <c r="S47" s="145"/>
      <c r="T47" s="145"/>
      <c r="U47" s="145"/>
      <c r="V47" s="145"/>
      <c r="W47" s="145"/>
      <c r="X47" s="62"/>
      <c r="Y47" s="68"/>
      <c r="Z47" s="68"/>
      <c r="AA47" s="68"/>
      <c r="AB47" s="68"/>
      <c r="AC47" s="68"/>
      <c r="AD47" s="146"/>
      <c r="AE47" s="146"/>
    </row>
    <row r="48" spans="1:29" ht="12.75">
      <c r="A48" s="61"/>
      <c r="B48" s="4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"/>
      <c r="Y48" s="4"/>
      <c r="Z48" s="4"/>
      <c r="AA48" s="4"/>
      <c r="AB48" s="4"/>
      <c r="AC48" s="3"/>
    </row>
    <row r="49" spans="1:29" ht="12.75">
      <c r="A49" s="61"/>
      <c r="B49" s="4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4"/>
      <c r="Y49" s="4"/>
      <c r="Z49" s="4"/>
      <c r="AA49" s="4"/>
      <c r="AB49" s="4"/>
      <c r="AC49" s="3"/>
    </row>
    <row r="50" spans="1:29" ht="12.75">
      <c r="A50" s="61"/>
      <c r="B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"/>
    </row>
    <row r="51" spans="1:29" ht="18">
      <c r="A51" s="61"/>
      <c r="B51" s="4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"/>
    </row>
    <row r="52" spans="1:29" ht="15.75">
      <c r="A52" s="61"/>
      <c r="B52" s="4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</row>
    <row r="53" spans="1:29" ht="15.75">
      <c r="A53" s="61"/>
      <c r="B53" s="4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"/>
    </row>
    <row r="54" spans="1:28" ht="12.75">
      <c r="A54" s="147"/>
      <c r="B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2.75">
      <c r="A55" s="4"/>
      <c r="B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4"/>
      <c r="B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4"/>
      <c r="B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4"/>
      <c r="B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4"/>
      <c r="B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</sheetData>
  <sheetProtection/>
  <mergeCells count="2">
    <mergeCell ref="A3:AD3"/>
    <mergeCell ref="A7:AD7"/>
  </mergeCells>
  <printOptions/>
  <pageMargins left="0" right="0" top="1.1811023622047245" bottom="0.984251968503937" header="0.5118110236220472" footer="0.5118110236220472"/>
  <pageSetup horizontalDpi="600" verticalDpi="600" orientation="landscape" paperSize="9" scale="55" r:id="rId1"/>
  <rowBreaks count="1" manualBreakCount="1">
    <brk id="48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view="pageBreakPreview" zoomScale="50" zoomScaleNormal="50" zoomScaleSheetLayoutView="50" zoomScalePageLayoutView="0" workbookViewId="0" topLeftCell="A1">
      <selection activeCell="A1" sqref="A1:IV16384"/>
    </sheetView>
  </sheetViews>
  <sheetFormatPr defaultColWidth="9.140625" defaultRowHeight="12.75"/>
  <cols>
    <col min="1" max="1" width="64.140625" style="0" customWidth="1"/>
    <col min="2" max="2" width="10.7109375" style="0" customWidth="1"/>
    <col min="3" max="3" width="15.57421875" style="0" customWidth="1"/>
    <col min="4" max="26" width="8.7109375" style="0" customWidth="1"/>
    <col min="27" max="27" width="17.7109375" style="0" customWidth="1"/>
  </cols>
  <sheetData>
    <row r="1" spans="1:27" ht="36.7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3" spans="1:27" ht="54.75" customHeight="1">
      <c r="A3" s="172" t="s">
        <v>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ht="28.5" customHeight="1"/>
    <row r="5" ht="2.25" customHeight="1" thickBot="1"/>
    <row r="6" spans="1:27" ht="114" customHeight="1" thickBot="1">
      <c r="A6" s="70" t="s">
        <v>26</v>
      </c>
      <c r="B6" s="71" t="s">
        <v>64</v>
      </c>
      <c r="C6" s="72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  <c r="K6" s="73">
        <v>9</v>
      </c>
      <c r="L6" s="73">
        <v>10</v>
      </c>
      <c r="M6" s="73">
        <v>11</v>
      </c>
      <c r="N6" s="73">
        <v>12</v>
      </c>
      <c r="O6" s="73">
        <v>13</v>
      </c>
      <c r="P6" s="73">
        <v>14</v>
      </c>
      <c r="Q6" s="73">
        <v>15</v>
      </c>
      <c r="R6" s="73">
        <v>16</v>
      </c>
      <c r="S6" s="73">
        <v>17</v>
      </c>
      <c r="T6" s="73">
        <v>18</v>
      </c>
      <c r="U6" s="73">
        <v>19</v>
      </c>
      <c r="V6" s="73">
        <v>20</v>
      </c>
      <c r="W6" s="73">
        <v>21</v>
      </c>
      <c r="X6" s="73">
        <v>22</v>
      </c>
      <c r="Y6" s="73">
        <v>23</v>
      </c>
      <c r="Z6" s="74">
        <v>24</v>
      </c>
      <c r="AA6" s="70" t="s">
        <v>27</v>
      </c>
    </row>
    <row r="7" spans="1:27" ht="30.75" customHeight="1" thickBot="1">
      <c r="A7" s="169" t="s">
        <v>65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</row>
    <row r="8" spans="1:28" ht="21.75" customHeight="1">
      <c r="A8" s="75" t="s">
        <v>13</v>
      </c>
      <c r="B8" s="76">
        <v>113</v>
      </c>
      <c r="C8" s="150">
        <f>'[1]одн2.сев'!H8</f>
        <v>18</v>
      </c>
      <c r="D8" s="150">
        <f>'[1]одн2.сев'!H9</f>
        <v>17.28</v>
      </c>
      <c r="E8" s="150">
        <f>'[1]одн2.сев'!H10</f>
        <v>17.28</v>
      </c>
      <c r="F8" s="150">
        <f>'[1]одн2.сев'!H11</f>
        <v>18.36</v>
      </c>
      <c r="G8" s="150">
        <f>'[1]одн2.сев'!H12</f>
        <v>18.36</v>
      </c>
      <c r="H8" s="150">
        <f>'[1]одн2.сев'!H13</f>
        <v>18</v>
      </c>
      <c r="I8" s="150">
        <f>'[1]одн2.сев'!H14</f>
        <v>16.92</v>
      </c>
      <c r="J8" s="150">
        <f>'[1]одн2.сев'!H15</f>
        <v>81</v>
      </c>
      <c r="K8" s="150">
        <f>'[1]одн2.сев'!H16</f>
        <v>82.8</v>
      </c>
      <c r="L8" s="150">
        <f>'[1]одн2.сев'!H17</f>
        <v>76.32</v>
      </c>
      <c r="M8" s="150">
        <f>'[1]одн2.сев'!H18</f>
        <v>74.52</v>
      </c>
      <c r="N8" s="150">
        <f>'[1]одн2.сев'!H19</f>
        <v>149.4</v>
      </c>
      <c r="O8" s="150">
        <f>'[1]одн2.сев'!H20</f>
        <v>118.08</v>
      </c>
      <c r="P8" s="150">
        <f>'[1]одн2.сев'!H21</f>
        <v>99.72</v>
      </c>
      <c r="Q8" s="150">
        <f>'[1]одн2.сев'!H22</f>
        <v>109.08</v>
      </c>
      <c r="R8" s="150">
        <f>'[1]одн2.сев'!H23</f>
        <v>96.84</v>
      </c>
      <c r="S8" s="150">
        <f>'[1]одн2.сев'!H24</f>
        <v>141.48</v>
      </c>
      <c r="T8" s="150">
        <f>'[1]одн2.сев'!H25</f>
        <v>75.6</v>
      </c>
      <c r="U8" s="150">
        <f>'[1]одн2.сев'!H26</f>
        <v>23.4</v>
      </c>
      <c r="V8" s="150">
        <f>'[1]одн2.сев'!H27</f>
        <v>19.8</v>
      </c>
      <c r="W8" s="150">
        <f>'[1]одн2.сев'!H28</f>
        <v>19.44</v>
      </c>
      <c r="X8" s="150">
        <f>'[1]одн2.сев'!H29</f>
        <v>19.08</v>
      </c>
      <c r="Y8" s="150">
        <f>'[1]одн2.сев'!H30</f>
        <v>19.44</v>
      </c>
      <c r="Z8" s="150">
        <f>'[1]одн2.сев'!H31</f>
        <v>19.44</v>
      </c>
      <c r="AA8" s="78">
        <f>SUM(C8:Z8)</f>
        <v>1349.64</v>
      </c>
      <c r="AB8" t="s">
        <v>43</v>
      </c>
    </row>
    <row r="9" spans="1:28" ht="21.75" customHeight="1">
      <c r="A9" s="79" t="s">
        <v>18</v>
      </c>
      <c r="B9" s="80">
        <v>81</v>
      </c>
      <c r="C9" s="77">
        <f>'[1]одн2.сев'!G8</f>
        <v>24.07</v>
      </c>
      <c r="D9" s="81">
        <f>'[1]одн2.сев'!G9</f>
        <v>20.46</v>
      </c>
      <c r="E9" s="81">
        <f>'[1]одн2.сев'!G10</f>
        <v>18.66</v>
      </c>
      <c r="F9" s="81">
        <f>'[1]одн2.сев'!G11</f>
        <v>18.099999999999998</v>
      </c>
      <c r="G9" s="81">
        <f>'[1]одн2.сев'!G12</f>
        <v>18.060000000000002</v>
      </c>
      <c r="H9" s="81">
        <f>'[1]одн2.сев'!G13</f>
        <v>24.810000000000002</v>
      </c>
      <c r="I9" s="81">
        <f>'[1]одн2.сев'!G14</f>
        <v>49.739999999999995</v>
      </c>
      <c r="J9" s="81">
        <f>'[1]одн2.сев'!G15</f>
        <v>99.38</v>
      </c>
      <c r="K9" s="81">
        <f>'[1]одн2.сев'!G16</f>
        <v>131.97</v>
      </c>
      <c r="L9" s="81">
        <f>'[1]одн2.сев'!G17</f>
        <v>142.25</v>
      </c>
      <c r="M9" s="81">
        <f>'[1]одн2.сев'!G18</f>
        <v>154.02</v>
      </c>
      <c r="N9" s="81">
        <f>'[1]одн2.сев'!G19</f>
        <v>147.61</v>
      </c>
      <c r="O9" s="81">
        <f>'[1]одн2.сев'!G20</f>
        <v>168.64999999999998</v>
      </c>
      <c r="P9" s="81">
        <f>'[1]одн2.сев'!G21</f>
        <v>152.99</v>
      </c>
      <c r="Q9" s="81">
        <f>'[1]одн2.сев'!G22</f>
        <v>138.98000000000002</v>
      </c>
      <c r="R9" s="81">
        <f>'[1]одн2.сев'!G23</f>
        <v>139.87</v>
      </c>
      <c r="S9" s="81">
        <f>'[1]одн2.сев'!G24</f>
        <v>144.94</v>
      </c>
      <c r="T9" s="81">
        <f>'[1]одн2.сев'!G25</f>
        <v>127.77</v>
      </c>
      <c r="U9" s="81">
        <f>'[1]одн2.сев'!G26</f>
        <v>101.06</v>
      </c>
      <c r="V9" s="81">
        <f>'[1]одн2.сев'!G27</f>
        <v>85.16</v>
      </c>
      <c r="W9" s="81">
        <f>'[1]одн2.сев'!G28</f>
        <v>102.43</v>
      </c>
      <c r="X9" s="81">
        <f>'[1]одн2.сев'!G29</f>
        <v>93.61</v>
      </c>
      <c r="Y9" s="81">
        <f>'[1]одн2.сев'!G30</f>
        <v>82.63</v>
      </c>
      <c r="Z9" s="82">
        <f>'[1]одн2.сев'!G31</f>
        <v>28.099999999999998</v>
      </c>
      <c r="AA9" s="83">
        <f>SUM(C9:Z9)</f>
        <v>2215.32</v>
      </c>
      <c r="AB9" t="s">
        <v>44</v>
      </c>
    </row>
    <row r="10" spans="1:27" s="2" customFormat="1" ht="21.75" customHeight="1">
      <c r="A10" s="84" t="s">
        <v>28</v>
      </c>
      <c r="B10" s="80">
        <v>70</v>
      </c>
      <c r="C10" s="85">
        <f>'[1]Одн.сев'!U8+'[1]Одн.сев'!V8</f>
        <v>13.579999999999998</v>
      </c>
      <c r="D10" s="86">
        <f>'[1]Одн.сев'!U9+'[1]Одн.сев'!V9</f>
        <v>12.709999999999999</v>
      </c>
      <c r="E10" s="86">
        <f>'[1]Одн.сев'!U10+'[1]Одн.сев'!V10</f>
        <v>13.190000000000001</v>
      </c>
      <c r="F10" s="86">
        <f>'[1]Одн.сев'!U11+'[1]Одн.сев'!V11</f>
        <v>13.790000000000001</v>
      </c>
      <c r="G10" s="86">
        <f>'[1]Одн.сев'!U12+'[1]Одн.сев'!V12</f>
        <v>14.24</v>
      </c>
      <c r="H10" s="86">
        <f>'[1]Одн.сев'!U13+'[1]Одн.сев'!V13</f>
        <v>15.17</v>
      </c>
      <c r="I10" s="86">
        <f>'[1]Одн.сев'!U14+'[1]Одн.сев'!V14</f>
        <v>18.5</v>
      </c>
      <c r="J10" s="86">
        <f>'[1]Одн.сев'!U15+'[1]Одн.сев'!V15</f>
        <v>21.830000000000002</v>
      </c>
      <c r="K10" s="86">
        <f>'[1]Одн.сев'!U16+'[1]Одн.сев'!V16</f>
        <v>30.32</v>
      </c>
      <c r="L10" s="86">
        <f>'[1]Одн.сев'!U17+'[1]Одн.сев'!V17</f>
        <v>31.4</v>
      </c>
      <c r="M10" s="86">
        <f>'[1]Одн.сев'!U18+'[1]Одн.сев'!V18</f>
        <v>28.93</v>
      </c>
      <c r="N10" s="86">
        <f>'[1]Одн.сев'!U19+'[1]Одн.сев'!V19</f>
        <v>34.82</v>
      </c>
      <c r="O10" s="86">
        <f>'[1]Одн.сев'!U20+'[1]Одн.сев'!V20</f>
        <v>26.96</v>
      </c>
      <c r="P10" s="86">
        <f>'[1]Одн.сев'!U21+'[1]Одн.сев'!V21</f>
        <v>26.75</v>
      </c>
      <c r="Q10" s="86">
        <f>'[1]Одн.сев'!U22+'[1]Одн.сев'!V22</f>
        <v>29.720000000000002</v>
      </c>
      <c r="R10" s="86">
        <f>'[1]Одн.сев'!U23+'[1]Одн.сев'!V23</f>
        <v>25.380000000000003</v>
      </c>
      <c r="S10" s="86">
        <f>'[1]Одн.сев'!U24+'[1]Одн.сев'!V24</f>
        <v>26.150000000000002</v>
      </c>
      <c r="T10" s="86">
        <f>'[1]Одн.сев'!U25+'[1]Одн.сев'!V25</f>
        <v>29.98</v>
      </c>
      <c r="U10" s="86">
        <f>'[1]Одн.сев'!U26+'[1]Одн.сев'!V26</f>
        <v>11.45</v>
      </c>
      <c r="V10" s="86">
        <f>'[1]Одн.сев'!U27+'[1]Одн.сев'!V27</f>
        <v>12.649999999999999</v>
      </c>
      <c r="W10" s="86">
        <f>'[1]Одн.сев'!U28+'[1]Одн.сев'!V28</f>
        <v>12.6</v>
      </c>
      <c r="X10" s="86">
        <f>'[1]Одн.сев'!U29+'[1]Одн.сев'!V29</f>
        <v>11.860000000000001</v>
      </c>
      <c r="Y10" s="86">
        <f>'[1]Одн.сев'!U30+'[1]Одн.сев'!V30</f>
        <v>13.04</v>
      </c>
      <c r="Z10" s="87">
        <f>'[1]Одн.сев'!U31+'[1]Одн.сев'!V31</f>
        <v>12.11</v>
      </c>
      <c r="AA10" s="88">
        <f>SUM(C10:Z10)</f>
        <v>487.13000000000005</v>
      </c>
    </row>
    <row r="11" spans="1:27" s="2" customFormat="1" ht="21.75" customHeight="1">
      <c r="A11" s="84" t="s">
        <v>29</v>
      </c>
      <c r="B11" s="80">
        <v>70</v>
      </c>
      <c r="C11" s="85">
        <f>'[1]Одн.сев'!AE8</f>
        <v>35.650000000000006</v>
      </c>
      <c r="D11" s="86">
        <f>'[1]Одн.сев'!AE9</f>
        <v>37.37</v>
      </c>
      <c r="E11" s="86">
        <f>'[1]Одн.сев'!AE10</f>
        <v>38.870000000000005</v>
      </c>
      <c r="F11" s="86">
        <f>'[1]Одн.сев'!AE11</f>
        <v>35.3</v>
      </c>
      <c r="G11" s="86">
        <f>'[1]Одн.сев'!AE12</f>
        <v>38.56</v>
      </c>
      <c r="H11" s="86">
        <f>'[1]Одн.сев'!AE13</f>
        <v>37.56</v>
      </c>
      <c r="I11" s="86">
        <f>'[1]Одн.сев'!AE14</f>
        <v>44.269999999999996</v>
      </c>
      <c r="J11" s="86">
        <f>'[1]Одн.сев'!AE15</f>
        <v>54.989999999999995</v>
      </c>
      <c r="K11" s="86">
        <f>'[1]Одн.сев'!AE16</f>
        <v>83.84</v>
      </c>
      <c r="L11" s="86">
        <f>'[1]Одн.сев'!AE17</f>
        <v>90.86</v>
      </c>
      <c r="M11" s="86">
        <f>'[1]Одн.сев'!AE18</f>
        <v>82.52000000000001</v>
      </c>
      <c r="N11" s="86">
        <f>'[1]Одн.сев'!AE19</f>
        <v>81.35</v>
      </c>
      <c r="O11" s="86">
        <f>'[1]Одн.сев'!AE20</f>
        <v>63.84</v>
      </c>
      <c r="P11" s="86">
        <f>'[1]Одн.сев'!AE21</f>
        <v>66.22</v>
      </c>
      <c r="Q11" s="86">
        <f>'[1]Одн.сев'!AE22</f>
        <v>72.86999999999999</v>
      </c>
      <c r="R11" s="86">
        <f>'[1]Одн.сев'!AE23</f>
        <v>62.620000000000005</v>
      </c>
      <c r="S11" s="86">
        <f>'[1]Одн.сев'!AE24</f>
        <v>61.449999999999996</v>
      </c>
      <c r="T11" s="86">
        <f>'[1]Одн.сев'!AE25</f>
        <v>40.519999999999996</v>
      </c>
      <c r="U11" s="86">
        <f>'[1]Одн.сев'!AE26</f>
        <v>38.54</v>
      </c>
      <c r="V11" s="86">
        <f>'[1]Одн.сев'!AE27</f>
        <v>40.35</v>
      </c>
      <c r="W11" s="86">
        <f>'[1]Одн.сев'!AE28</f>
        <v>38.339999999999996</v>
      </c>
      <c r="X11" s="86">
        <f>'[1]Одн.сев'!AE29</f>
        <v>39.46</v>
      </c>
      <c r="Y11" s="86">
        <f>'[1]Одн.сев'!AE30</f>
        <v>38.28</v>
      </c>
      <c r="Z11" s="87">
        <f>'[1]Одн.сев'!AE31</f>
        <v>35.47</v>
      </c>
      <c r="AA11" s="88">
        <f aca="true" t="shared" si="0" ref="AA11:AA42">SUM(C11:Z11)</f>
        <v>1259.1</v>
      </c>
    </row>
    <row r="12" spans="1:27" s="2" customFormat="1" ht="21.75" customHeight="1">
      <c r="A12" s="84" t="s">
        <v>15</v>
      </c>
      <c r="B12" s="80">
        <v>80</v>
      </c>
      <c r="C12" s="85">
        <f>'[1]Одн.сев'!AZ8</f>
        <v>62.4</v>
      </c>
      <c r="D12" s="86">
        <f>'[1]Одн.сев'!AZ9</f>
        <v>60.9</v>
      </c>
      <c r="E12" s="86">
        <f>'[1]Одн.сев'!AZ10</f>
        <v>60.6</v>
      </c>
      <c r="F12" s="86">
        <f>'[1]Одн.сев'!AZ11</f>
        <v>58.38</v>
      </c>
      <c r="G12" s="86">
        <f>'[1]Одн.сев'!AZ12</f>
        <v>62.82</v>
      </c>
      <c r="H12" s="86">
        <f>'[1]Одн.сев'!AZ13</f>
        <v>59.82</v>
      </c>
      <c r="I12" s="86">
        <f>'[1]Одн.сев'!AZ14</f>
        <v>55.92</v>
      </c>
      <c r="J12" s="86">
        <f>'[1]Одн.сев'!AZ15</f>
        <v>58.08</v>
      </c>
      <c r="K12" s="86">
        <f>'[1]Одн.сев'!AZ16</f>
        <v>79.08</v>
      </c>
      <c r="L12" s="86">
        <f>'[1]Одн.сев'!AZ17</f>
        <v>85.32</v>
      </c>
      <c r="M12" s="86">
        <f>'[1]Одн.сев'!AZ18</f>
        <v>87.18</v>
      </c>
      <c r="N12" s="86">
        <f>'[1]Одн.сев'!AZ19</f>
        <v>93.06</v>
      </c>
      <c r="O12" s="86">
        <f>'[1]Одн.сев'!AZ20</f>
        <v>93.48</v>
      </c>
      <c r="P12" s="86">
        <f>'[1]Одн.сев'!AZ21</f>
        <v>88.86</v>
      </c>
      <c r="Q12" s="86">
        <f>'[1]Одн.сев'!AZ22</f>
        <v>94.38</v>
      </c>
      <c r="R12" s="86">
        <f>'[1]Одн.сев'!AZ23</f>
        <v>102.36</v>
      </c>
      <c r="S12" s="86">
        <f>'[1]Одн.сев'!AZ24</f>
        <v>102.72</v>
      </c>
      <c r="T12" s="86">
        <f>'[1]Одн.сев'!AZ25</f>
        <v>103.68</v>
      </c>
      <c r="U12" s="86">
        <f>'[1]Одн.сев'!AZ26</f>
        <v>99.9</v>
      </c>
      <c r="V12" s="86">
        <f>'[1]Одн.сев'!AZ27</f>
        <v>93.78</v>
      </c>
      <c r="W12" s="86">
        <f>'[1]Одн.сев'!AZ28</f>
        <v>79.26</v>
      </c>
      <c r="X12" s="86">
        <f>'[1]Одн.сев'!AZ29</f>
        <v>80.52</v>
      </c>
      <c r="Y12" s="86">
        <f>'[1]Одн.сев'!AZ30</f>
        <v>80.94</v>
      </c>
      <c r="Z12" s="87">
        <f>'[1]Одн.сев'!AZ31</f>
        <v>83.34</v>
      </c>
      <c r="AA12" s="88">
        <f t="shared" si="0"/>
        <v>1926.78</v>
      </c>
    </row>
    <row r="13" spans="1:27" s="2" customFormat="1" ht="21.75" customHeight="1">
      <c r="A13" s="89" t="s">
        <v>66</v>
      </c>
      <c r="B13" s="90">
        <v>70</v>
      </c>
      <c r="C13" s="91">
        <f>'[1]Одн.сев'!I8+'[1]Одн.сев'!X8</f>
        <v>25.04</v>
      </c>
      <c r="D13" s="92">
        <f>'[1]Одн.сев'!I9+'[1]Одн.сев'!X9</f>
        <v>25.78</v>
      </c>
      <c r="E13" s="92">
        <f>'[1]Одн.сев'!I10+'[1]Одн.сев'!X10</f>
        <v>29.74</v>
      </c>
      <c r="F13" s="92">
        <f>'[1]Одн.сев'!I11+'[1]Одн.сев'!X11</f>
        <v>27</v>
      </c>
      <c r="G13" s="92">
        <f>'[1]Одн.сев'!I12+'[1]Одн.сев'!X12</f>
        <v>27.72</v>
      </c>
      <c r="H13" s="92">
        <f>'[1]Одн.сев'!I13+'[1]Одн.сев'!X13</f>
        <v>27.240000000000002</v>
      </c>
      <c r="I13" s="92">
        <f>'[1]Одн.сев'!I14+'[1]Одн.сев'!X14</f>
        <v>25.82</v>
      </c>
      <c r="J13" s="92">
        <f>'[1]Одн.сев'!I15+'[1]Одн.сев'!X15</f>
        <v>30.119999999999997</v>
      </c>
      <c r="K13" s="92">
        <f>'[1]Одн.сев'!I16+'[1]Одн.сев'!X16</f>
        <v>36.84</v>
      </c>
      <c r="L13" s="92">
        <f>'[1]Одн.сев'!I17+'[1]Одн.сев'!X17</f>
        <v>45.72</v>
      </c>
      <c r="M13" s="92">
        <f>'[1]Одн.сев'!I18+'[1]Одн.сев'!X18</f>
        <v>39.5</v>
      </c>
      <c r="N13" s="92">
        <f>'[1]Одн.сев'!I19+'[1]Одн.сев'!X19</f>
        <v>37.6</v>
      </c>
      <c r="O13" s="92">
        <f>'[1]Одн.сев'!I20+'[1]Одн.сев'!X20</f>
        <v>36.379999999999995</v>
      </c>
      <c r="P13" s="92">
        <f>'[1]Одн.сев'!I21+'[1]Одн.сев'!X21</f>
        <v>36.66</v>
      </c>
      <c r="Q13" s="92">
        <f>'[1]Одн.сев'!I22+'[1]Одн.сев'!X22</f>
        <v>44.18</v>
      </c>
      <c r="R13" s="92">
        <f>'[1]Одн.сев'!I23+'[1]Одн.сев'!X23</f>
        <v>43.84</v>
      </c>
      <c r="S13" s="92">
        <f>'[1]Одн.сев'!I24+'[1]Одн.сев'!X24</f>
        <v>39</v>
      </c>
      <c r="T13" s="92">
        <f>'[1]Одн.сев'!I25+'[1]Одн.сев'!X25</f>
        <v>21.36</v>
      </c>
      <c r="U13" s="92">
        <f>'[1]Одн.сев'!I26+'[1]Одн.сев'!X26</f>
        <v>21.88</v>
      </c>
      <c r="V13" s="92">
        <f>'[1]Одн.сев'!I27+'[1]Одн.сев'!X27</f>
        <v>18.42</v>
      </c>
      <c r="W13" s="92">
        <f>'[1]Одн.сев'!I28+'[1]Одн.сев'!X28</f>
        <v>18.939999999999998</v>
      </c>
      <c r="X13" s="92">
        <f>'[1]Одн.сев'!I29+'[1]Одн.сев'!X29</f>
        <v>18.56</v>
      </c>
      <c r="Y13" s="92">
        <f>'[1]Одн.сев'!I30+'[1]Одн.сев'!X30</f>
        <v>19.52</v>
      </c>
      <c r="Z13" s="93">
        <f>'[1]Одн.сев'!I31+'[1]Одн.сев'!X31</f>
        <v>18.1</v>
      </c>
      <c r="AA13" s="90">
        <f t="shared" si="0"/>
        <v>714.9599999999999</v>
      </c>
    </row>
    <row r="14" spans="1:27" s="2" customFormat="1" ht="21.75" customHeight="1">
      <c r="A14" s="84" t="s">
        <v>14</v>
      </c>
      <c r="B14" s="80">
        <v>90</v>
      </c>
      <c r="C14" s="85">
        <f>'[1]Одн.сев'!R8+'[1]Одн.сев'!BG8</f>
        <v>50.9</v>
      </c>
      <c r="D14" s="86">
        <f>'[1]Одн.сев'!R9+'[1]Одн.сев'!BG9</f>
        <v>53.96</v>
      </c>
      <c r="E14" s="86">
        <f>'[1]Одн.сев'!R10+'[1]Одн.сев'!BG10</f>
        <v>50.18</v>
      </c>
      <c r="F14" s="86">
        <f>'[1]Одн.сев'!R11+'[1]Одн.сев'!BG11</f>
        <v>50.120000000000005</v>
      </c>
      <c r="G14" s="86">
        <f>'[1]Одн.сев'!R12+'[1]Одн.сев'!BG12</f>
        <v>53.54</v>
      </c>
      <c r="H14" s="86">
        <f>'[1]Одн.сев'!R13+'[1]Одн.сев'!BG13</f>
        <v>45.52</v>
      </c>
      <c r="I14" s="86">
        <f>'[1]Одн.сев'!R14+'[1]Одн.сев'!BG14</f>
        <v>44.86</v>
      </c>
      <c r="J14" s="86">
        <f>'[1]Одн.сев'!R15+'[1]Одн.сев'!BG15</f>
        <v>42.84</v>
      </c>
      <c r="K14" s="86">
        <f>'[1]Одн.сев'!R16+'[1]Одн.сев'!BG16</f>
        <v>36.32</v>
      </c>
      <c r="L14" s="86">
        <f>'[1]Одн.сев'!R17+'[1]Одн.сев'!BG17</f>
        <v>51.56</v>
      </c>
      <c r="M14" s="86">
        <f>'[1]Одн.сев'!R18+'[1]Одн.сев'!BG18</f>
        <v>55.040000000000006</v>
      </c>
      <c r="N14" s="86">
        <f>'[1]Одн.сев'!R19+'[1]Одн.сев'!BG19</f>
        <v>42.379999999999995</v>
      </c>
      <c r="O14" s="86">
        <f>'[1]Одн.сев'!R20+'[1]Одн.сев'!BG20</f>
        <v>50.9</v>
      </c>
      <c r="P14" s="86">
        <f>'[1]Одн.сев'!R21+'[1]Одн.сев'!BG21</f>
        <v>50.82</v>
      </c>
      <c r="Q14" s="86">
        <f>'[1]Одн.сев'!R22+'[1]Одн.сев'!BG22</f>
        <v>46.42</v>
      </c>
      <c r="R14" s="86">
        <f>'[1]Одн.сев'!R23+'[1]Одн.сев'!BG23</f>
        <v>51.72</v>
      </c>
      <c r="S14" s="86">
        <f>'[1]Одн.сев'!R24+'[1]Одн.сев'!BG24</f>
        <v>50.44</v>
      </c>
      <c r="T14" s="86">
        <f>'[1]Одн.сев'!R25+'[1]Одн.сев'!BG25</f>
        <v>40.56</v>
      </c>
      <c r="U14" s="86">
        <f>'[1]Одн.сев'!R26+'[1]Одн.сев'!BG26</f>
        <v>46.5</v>
      </c>
      <c r="V14" s="86">
        <f>'[1]Одн.сев'!R27+'[1]Одн.сев'!BG27</f>
        <v>61.2</v>
      </c>
      <c r="W14" s="86">
        <f>'[1]Одн.сев'!R28+'[1]Одн.сев'!BG28</f>
        <v>54.96</v>
      </c>
      <c r="X14" s="86">
        <f>'[1]Одн.сев'!R29+'[1]Одн.сев'!BG29</f>
        <v>54.86</v>
      </c>
      <c r="Y14" s="86">
        <f>'[1]Одн.сев'!R30+'[1]Одн.сев'!BG30</f>
        <v>56.2</v>
      </c>
      <c r="Z14" s="87">
        <f>'[1]Одн.сев'!R31+'[1]Одн.сев'!BG31</f>
        <v>53.16</v>
      </c>
      <c r="AA14" s="88">
        <f t="shared" si="0"/>
        <v>1194.96</v>
      </c>
    </row>
    <row r="15" spans="1:27" s="2" customFormat="1" ht="21.75" customHeight="1">
      <c r="A15" s="84" t="s">
        <v>30</v>
      </c>
      <c r="B15" s="80">
        <v>30</v>
      </c>
      <c r="C15" s="85">
        <f>'[1]Одн.сев'!AL8</f>
        <v>10.98</v>
      </c>
      <c r="D15" s="86">
        <f>'[1]Одн.сев'!AL9</f>
        <v>7.32</v>
      </c>
      <c r="E15" s="86">
        <f>'[1]Одн.сев'!AL10</f>
        <v>6.99</v>
      </c>
      <c r="F15" s="86">
        <f>'[1]Одн.сев'!AL11</f>
        <v>7.56</v>
      </c>
      <c r="G15" s="86">
        <f>'[1]Одн.сев'!AL12</f>
        <v>9.36</v>
      </c>
      <c r="H15" s="86">
        <f>'[1]Одн.сев'!AL13</f>
        <v>7.17</v>
      </c>
      <c r="I15" s="86">
        <f>'[1]Одн.сев'!AL14</f>
        <v>8.16</v>
      </c>
      <c r="J15" s="86">
        <f>'[1]Одн.сев'!AL15</f>
        <v>10.17</v>
      </c>
      <c r="K15" s="86">
        <f>'[1]Одн.сев'!AL16</f>
        <v>16.44</v>
      </c>
      <c r="L15" s="86">
        <f>'[1]Одн.сев'!AL17</f>
        <v>13.83</v>
      </c>
      <c r="M15" s="86">
        <f>'[1]Одн.сев'!AL18</f>
        <v>13.26</v>
      </c>
      <c r="N15" s="86">
        <f>'[1]Одн.сев'!AL19</f>
        <v>15.84</v>
      </c>
      <c r="O15" s="86">
        <f>'[1]Одн.сев'!AL20</f>
        <v>9.3</v>
      </c>
      <c r="P15" s="86">
        <f>'[1]Одн.сев'!AL21</f>
        <v>11.49</v>
      </c>
      <c r="Q15" s="86">
        <f>'[1]Одн.сев'!AL22</f>
        <v>17.1</v>
      </c>
      <c r="R15" s="86">
        <f>'[1]Одн.сев'!AL23</f>
        <v>18.9</v>
      </c>
      <c r="S15" s="86">
        <f>'[1]Одн.сев'!AL24</f>
        <v>15.45</v>
      </c>
      <c r="T15" s="86">
        <f>'[1]Одн.сев'!AL25</f>
        <v>11.1</v>
      </c>
      <c r="U15" s="86">
        <f>'[1]Одн.сев'!AL26</f>
        <v>7.11</v>
      </c>
      <c r="V15" s="86">
        <f>'[1]Одн.сев'!AL27</f>
        <v>7.05</v>
      </c>
      <c r="W15" s="86">
        <f>'[1]Одн.сев'!AL28</f>
        <v>7.17</v>
      </c>
      <c r="X15" s="86">
        <f>'[1]Одн.сев'!AL29</f>
        <v>9.75</v>
      </c>
      <c r="Y15" s="86">
        <f>'[1]Одн.сев'!AL30</f>
        <v>7.44</v>
      </c>
      <c r="Z15" s="87">
        <f>'[1]Одн.сев'!AL31</f>
        <v>10.71</v>
      </c>
      <c r="AA15" s="88">
        <f t="shared" si="0"/>
        <v>259.65000000000003</v>
      </c>
    </row>
    <row r="16" spans="1:27" s="2" customFormat="1" ht="21.75" customHeight="1">
      <c r="A16" s="84" t="s">
        <v>16</v>
      </c>
      <c r="B16" s="80">
        <v>90</v>
      </c>
      <c r="C16" s="85">
        <f>'[1]Одн.сев'!BC8</f>
        <v>270.72</v>
      </c>
      <c r="D16" s="86">
        <f>'[1]Одн.сев'!BC9</f>
        <v>272.52</v>
      </c>
      <c r="E16" s="86">
        <f>'[1]Одн.сев'!BC10</f>
        <v>268.92</v>
      </c>
      <c r="F16" s="86">
        <f>'[1]Одн.сев'!BC11</f>
        <v>265.32</v>
      </c>
      <c r="G16" s="86">
        <f>'[1]Одн.сев'!BC12</f>
        <v>265.68</v>
      </c>
      <c r="H16" s="86">
        <f>'[1]Одн.сев'!BC13</f>
        <v>264.6</v>
      </c>
      <c r="I16" s="86">
        <f>'[1]Одн.сев'!BC14</f>
        <v>268.92</v>
      </c>
      <c r="J16" s="86">
        <f>'[1]Одн.сев'!BC15</f>
        <v>496.8</v>
      </c>
      <c r="K16" s="86">
        <f>'[1]Одн.сев'!BC16</f>
        <v>565.56</v>
      </c>
      <c r="L16" s="86">
        <f>'[1]Одн.сев'!BC17</f>
        <v>605.88</v>
      </c>
      <c r="M16" s="86">
        <f>'[1]Одн.сев'!BC18</f>
        <v>603.36</v>
      </c>
      <c r="N16" s="86">
        <f>'[1]Одн.сев'!BC19</f>
        <v>642.6</v>
      </c>
      <c r="O16" s="92">
        <f>'[1]Одн.сев'!BC20</f>
        <v>590.76</v>
      </c>
      <c r="P16" s="86">
        <f>'[1]Одн.сев'!BC21</f>
        <v>580.68</v>
      </c>
      <c r="Q16" s="86">
        <f>'[1]Одн.сев'!BC22</f>
        <v>597.24</v>
      </c>
      <c r="R16" s="86">
        <f>'[1]Одн.сев'!BC23</f>
        <v>608.4</v>
      </c>
      <c r="S16" s="86">
        <f>'[1]Одн.сев'!BC24</f>
        <v>524.88</v>
      </c>
      <c r="T16" s="86">
        <f>'[1]Одн.сев'!BC25</f>
        <v>396</v>
      </c>
      <c r="U16" s="86">
        <f>'[1]Одн.сев'!BC26</f>
        <v>426.6</v>
      </c>
      <c r="V16" s="86">
        <f>'[1]Одн.сев'!BC27</f>
        <v>256.52</v>
      </c>
      <c r="W16" s="86">
        <f>'[1]Одн.сев'!BC28</f>
        <v>326.52</v>
      </c>
      <c r="X16" s="86">
        <f>'[1]Одн.сев'!BC29</f>
        <v>279</v>
      </c>
      <c r="Y16" s="86">
        <f>'[1]Одн.сев'!BC30</f>
        <v>273.24</v>
      </c>
      <c r="Z16" s="87">
        <f>'[1]Одн.сев'!BC31</f>
        <v>271.08</v>
      </c>
      <c r="AA16" s="88">
        <f>SUM(C16:Z16)</f>
        <v>9921.800000000001</v>
      </c>
    </row>
    <row r="17" spans="1:27" s="2" customFormat="1" ht="21.75" customHeight="1">
      <c r="A17" s="84" t="s">
        <v>67</v>
      </c>
      <c r="B17" s="80">
        <v>20</v>
      </c>
      <c r="C17" s="85">
        <f>'[1]Одн.сев'!B43</f>
        <v>2.38</v>
      </c>
      <c r="D17" s="91">
        <f>'[1]Одн.сев'!B44</f>
        <v>2.38</v>
      </c>
      <c r="E17" s="91">
        <f>'[1]Одн.сев'!B45</f>
        <v>2.54</v>
      </c>
      <c r="F17" s="91">
        <f>'[1]Одн.сев'!B46</f>
        <v>2.38</v>
      </c>
      <c r="G17" s="91">
        <f>'[1]Одн.сев'!B47</f>
        <v>2.6</v>
      </c>
      <c r="H17" s="91">
        <f>'[1]Одн.сев'!B48</f>
        <v>2.54</v>
      </c>
      <c r="I17" s="91">
        <f>'[1]Одн.сев'!B49</f>
        <v>2.6</v>
      </c>
      <c r="J17" s="91">
        <f>'[1]Одн.сев'!B50</f>
        <v>2.48</v>
      </c>
      <c r="K17" s="91">
        <f>'[1]Одн.сев'!B51</f>
        <v>2.38</v>
      </c>
      <c r="L17" s="91">
        <f>'[1]Одн.сев'!B52</f>
        <v>2.38</v>
      </c>
      <c r="M17" s="91">
        <f>'[1]Одн.сев'!B53</f>
        <v>2.3200000000000003</v>
      </c>
      <c r="N17" s="91">
        <f>'[1]Одн.сев'!B54</f>
        <v>2.44</v>
      </c>
      <c r="O17" s="91">
        <f>'[1]Одн.сев'!B55</f>
        <v>2.3200000000000003</v>
      </c>
      <c r="P17" s="91">
        <f>'[1]Одн.сев'!B56</f>
        <v>2.62</v>
      </c>
      <c r="Q17" s="91">
        <f>'[1]Одн.сев'!B57</f>
        <v>2.44</v>
      </c>
      <c r="R17" s="91">
        <f>'[1]Одн.сев'!B58</f>
        <v>2.38</v>
      </c>
      <c r="S17" s="91">
        <f>'[1]Одн.сев'!B59</f>
        <v>8.3</v>
      </c>
      <c r="T17" s="91">
        <f>'[1]Одн.сев'!B60</f>
        <v>6.7</v>
      </c>
      <c r="U17" s="91">
        <f>'[1]Одн.сев'!B61</f>
        <v>2.38</v>
      </c>
      <c r="V17" s="91">
        <f>'[1]Одн.сев'!B62</f>
        <v>2.44</v>
      </c>
      <c r="W17" s="91">
        <f>'[1]Одн.сев'!B63</f>
        <v>2.48</v>
      </c>
      <c r="X17" s="91">
        <f>'[1]Одн.сев'!B64</f>
        <v>2.38</v>
      </c>
      <c r="Y17" s="91">
        <f>'[1]Одн.сев'!B65</f>
        <v>2.6</v>
      </c>
      <c r="Z17" s="91">
        <f>'[1]Одн.сев'!B66</f>
        <v>2.38</v>
      </c>
      <c r="AA17" s="88">
        <f t="shared" si="0"/>
        <v>68.84</v>
      </c>
    </row>
    <row r="18" spans="1:27" s="2" customFormat="1" ht="21.75" customHeight="1">
      <c r="A18" s="84" t="s">
        <v>68</v>
      </c>
      <c r="B18" s="80">
        <v>15</v>
      </c>
      <c r="C18" s="176">
        <f>'[1]Одн.сев'!F8</f>
        <v>0.4</v>
      </c>
      <c r="D18" s="177">
        <f>'[1]Одн.сев'!F9</f>
        <v>0.36</v>
      </c>
      <c r="E18" s="177">
        <f>'[1]Одн.сев'!F10</f>
        <v>0.4</v>
      </c>
      <c r="F18" s="177">
        <f>'[1]Одн.сев'!F11</f>
        <v>0.36</v>
      </c>
      <c r="G18" s="177">
        <f>'[1]Одн.сев'!F12</f>
        <v>0.4</v>
      </c>
      <c r="H18" s="177">
        <f>'[1]Одн.сев'!F13</f>
        <v>0.4</v>
      </c>
      <c r="I18" s="177">
        <f>'[1]Одн.сев'!F14</f>
        <v>0.4</v>
      </c>
      <c r="J18" s="177">
        <f>'[1]Одн.сев'!F15</f>
        <v>0.36</v>
      </c>
      <c r="K18" s="177">
        <f>'[1]Одн.сев'!F16</f>
        <v>0.36</v>
      </c>
      <c r="L18" s="177">
        <f>'[1]Одн.сев'!F17</f>
        <v>0.36</v>
      </c>
      <c r="M18" s="177">
        <f>'[1]Одн.сев'!F18</f>
        <v>0.36</v>
      </c>
      <c r="N18" s="177">
        <f>'[1]Одн.сев'!F19</f>
        <v>0.36</v>
      </c>
      <c r="O18" s="177">
        <f>'[1]Одн.сев'!F20</f>
        <v>0.36</v>
      </c>
      <c r="P18" s="177">
        <f>'[1]Одн.сев'!F21</f>
        <v>0.36</v>
      </c>
      <c r="Q18" s="177">
        <f>'[1]Одн.сев'!F22</f>
        <v>0.36</v>
      </c>
      <c r="R18" s="177">
        <f>'[1]Одн.сев'!F23</f>
        <v>0.36</v>
      </c>
      <c r="S18" s="177">
        <f>'[1]Одн.сев'!F24</f>
        <v>0.36</v>
      </c>
      <c r="T18" s="177">
        <f>'[1]Одн.сев'!F25</f>
        <v>0.4</v>
      </c>
      <c r="U18" s="177">
        <f>'[1]Одн.сев'!F26</f>
        <v>0.36</v>
      </c>
      <c r="V18" s="177">
        <f>'[1]Одн.сев'!F27</f>
        <v>0.36</v>
      </c>
      <c r="W18" s="177">
        <f>'[1]Одн.сев'!F28</f>
        <v>0.4</v>
      </c>
      <c r="X18" s="177">
        <f>'[1]Одн.сев'!F29</f>
        <v>0.36</v>
      </c>
      <c r="Y18" s="177">
        <f>'[1]Одн.сев'!F30</f>
        <v>0.4</v>
      </c>
      <c r="Z18" s="178">
        <f>'[1]Одн.сев'!F31</f>
        <v>0.36</v>
      </c>
      <c r="AA18" s="88">
        <f t="shared" si="0"/>
        <v>8.960000000000003</v>
      </c>
    </row>
    <row r="19" spans="1:27" s="2" customFormat="1" ht="21.75" customHeight="1">
      <c r="A19" s="84" t="s">
        <v>17</v>
      </c>
      <c r="B19" s="80">
        <v>70</v>
      </c>
      <c r="C19" s="91">
        <f>'[1]Одн.сев'!$V43</f>
        <v>22.64</v>
      </c>
      <c r="D19" s="91">
        <f>'[1]Одн.сев'!$V44</f>
        <v>19</v>
      </c>
      <c r="E19" s="91">
        <f>'[1]Одн.сев'!$V45</f>
        <v>22.24</v>
      </c>
      <c r="F19" s="91">
        <f>'[1]Одн.сев'!$V46</f>
        <v>19.32</v>
      </c>
      <c r="G19" s="91">
        <f>'[1]Одн.сев'!$V47</f>
        <v>19.72</v>
      </c>
      <c r="H19" s="91">
        <f>'[1]Одн.сев'!$V48</f>
        <v>21.6</v>
      </c>
      <c r="I19" s="91">
        <f>'[1]Одн.сев'!$V49</f>
        <v>18.48</v>
      </c>
      <c r="J19" s="91">
        <f>'[1]Одн.сев'!$V50</f>
        <v>24.92</v>
      </c>
      <c r="K19" s="91">
        <f>'[1]Одн.сев'!$V51</f>
        <v>19.8</v>
      </c>
      <c r="L19" s="91">
        <f>'[1]Одн.сев'!$V52</f>
        <v>34.36</v>
      </c>
      <c r="M19" s="91">
        <f>'[1]Одн.сев'!$V53</f>
        <v>41.68</v>
      </c>
      <c r="N19" s="91">
        <f>'[1]Одн.сев'!$V54</f>
        <v>43.4</v>
      </c>
      <c r="O19" s="91">
        <f>'[1]Одн.сев'!$V55</f>
        <v>48.64</v>
      </c>
      <c r="P19" s="91">
        <f>'[1]Одн.сев'!$V56</f>
        <v>49</v>
      </c>
      <c r="Q19" s="91">
        <f>'[1]Одн.сев'!$V57</f>
        <v>44.2</v>
      </c>
      <c r="R19" s="91">
        <f>'[1]Одн.сев'!$V58</f>
        <v>44.2</v>
      </c>
      <c r="S19" s="91">
        <f>'[1]Одн.сев'!$V59</f>
        <v>44.64</v>
      </c>
      <c r="T19" s="91">
        <f>'[1]Одн.сев'!$V60</f>
        <v>41.64</v>
      </c>
      <c r="U19" s="91">
        <f>'[1]Одн.сев'!$V61</f>
        <v>35.4</v>
      </c>
      <c r="V19" s="91">
        <f>'[1]Одн.сев'!$V62</f>
        <v>27.56</v>
      </c>
      <c r="W19" s="91">
        <f>'[1]Одн.сев'!$V63</f>
        <v>29.24</v>
      </c>
      <c r="X19" s="91">
        <f>'[1]Одн.сев'!$V64</f>
        <v>25.6</v>
      </c>
      <c r="Y19" s="91">
        <f>'[1]Одн.сев'!$V65</f>
        <v>24.04</v>
      </c>
      <c r="Z19" s="91">
        <f>'[1]Одн.сев'!$V66</f>
        <v>23.76</v>
      </c>
      <c r="AA19" s="88">
        <f t="shared" si="0"/>
        <v>745.0799999999998</v>
      </c>
    </row>
    <row r="20" spans="1:27" s="2" customFormat="1" ht="21.75" customHeight="1">
      <c r="A20" s="84" t="s">
        <v>69</v>
      </c>
      <c r="B20" s="80">
        <v>100</v>
      </c>
      <c r="C20" s="85">
        <f>'[1]Одн.сев'!$O8</f>
        <v>84.22</v>
      </c>
      <c r="D20" s="91">
        <f>'[1]Одн.сев'!$O9</f>
        <v>72.52</v>
      </c>
      <c r="E20" s="91">
        <f>'[1]Одн.сев'!$O10</f>
        <v>72.6</v>
      </c>
      <c r="F20" s="91">
        <f>'[1]Одн.сев'!$O11</f>
        <v>72.66</v>
      </c>
      <c r="G20" s="91">
        <f>'[1]Одн.сев'!$O12</f>
        <v>74.5</v>
      </c>
      <c r="H20" s="91">
        <f>'[1]Одн.сев'!$O13</f>
        <v>72.25999999999999</v>
      </c>
      <c r="I20" s="91">
        <f>'[1]Одн.сев'!$O14</f>
        <v>71.69999999999999</v>
      </c>
      <c r="J20" s="91">
        <f>'[1]Одн.сев'!$O15</f>
        <v>80.6</v>
      </c>
      <c r="K20" s="91">
        <f>'[1]Одн.сев'!$O16</f>
        <v>156.78</v>
      </c>
      <c r="L20" s="91">
        <f>'[1]Одн.сев'!$O17</f>
        <v>197.39999999999998</v>
      </c>
      <c r="M20" s="91">
        <f>'[1]Одн.сев'!$O18</f>
        <v>228.42</v>
      </c>
      <c r="N20" s="91">
        <f>'[1]Одн.сев'!$O19</f>
        <v>209.78</v>
      </c>
      <c r="O20" s="91">
        <f>'[1]Одн.сев'!$O20</f>
        <v>292.6</v>
      </c>
      <c r="P20" s="91">
        <f>'[1]Одн.сев'!$O21</f>
        <v>147.48000000000002</v>
      </c>
      <c r="Q20" s="91">
        <f>'[1]Одн.сев'!$O22</f>
        <v>104.56</v>
      </c>
      <c r="R20" s="91">
        <f>'[1]Одн.сев'!$O23</f>
        <v>93</v>
      </c>
      <c r="S20" s="91">
        <f>'[1]Одн.сев'!$O24</f>
        <v>114.3</v>
      </c>
      <c r="T20" s="91">
        <f>'[1]Одн.сев'!$O25</f>
        <v>86.48</v>
      </c>
      <c r="U20" s="91">
        <f>'[1]Одн.сев'!$O26</f>
        <v>81.86</v>
      </c>
      <c r="V20" s="91">
        <f>'[1]Одн.сев'!$O27</f>
        <v>82.02000000000001</v>
      </c>
      <c r="W20" s="91">
        <f>'[1]Одн.сев'!$O28</f>
        <v>80.08000000000001</v>
      </c>
      <c r="X20" s="91">
        <f>'[1]Одн.сев'!$O29</f>
        <v>81.24000000000001</v>
      </c>
      <c r="Y20" s="91">
        <f>'[1]Одн.сев'!$O30</f>
        <v>82</v>
      </c>
      <c r="Z20" s="91">
        <f>'[1]Одн.сев'!$O31</f>
        <v>82.68</v>
      </c>
      <c r="AA20" s="88">
        <f t="shared" si="0"/>
        <v>2721.7400000000002</v>
      </c>
    </row>
    <row r="21" spans="1:27" s="2" customFormat="1" ht="21.75" customHeight="1">
      <c r="A21" s="84" t="s">
        <v>25</v>
      </c>
      <c r="B21" s="80">
        <v>100</v>
      </c>
      <c r="C21" s="91">
        <f>'[1]Одн.сев'!R43+'[1]Одн.сев'!S43</f>
        <v>58.08</v>
      </c>
      <c r="D21" s="91">
        <f>'[1]Одн.сев'!R44+'[1]Одн.сев'!S44</f>
        <v>57.059999999999995</v>
      </c>
      <c r="E21" s="91">
        <f>'[1]Одн.сев'!R45+'[1]Одн.сев'!S45</f>
        <v>54.959999999999994</v>
      </c>
      <c r="F21" s="91">
        <f>'[1]Одн.сев'!R46+'[1]Одн.сев'!S46</f>
        <v>63.78</v>
      </c>
      <c r="G21" s="91">
        <f>'[1]Одн.сев'!R47+'[1]Одн.сев'!S47</f>
        <v>57</v>
      </c>
      <c r="H21" s="91">
        <f>'[1]Одн.сев'!R48+'[1]Одн.сев'!S48</f>
        <v>55.5</v>
      </c>
      <c r="I21" s="91">
        <f>'[1]Одн.сев'!R49+'[1]Одн.сев'!S49</f>
        <v>59.34</v>
      </c>
      <c r="J21" s="91">
        <f>'[1]Одн.сев'!R50+'[1]Одн.сев'!S50</f>
        <v>91.32</v>
      </c>
      <c r="K21" s="91">
        <f>'[1]Одн.сев'!R51+'[1]Одн.сев'!S51</f>
        <v>100.74000000000001</v>
      </c>
      <c r="L21" s="91">
        <f>'[1]Одн.сев'!R52+'[1]Одн.сев'!S52</f>
        <v>112.67999999999999</v>
      </c>
      <c r="M21" s="91">
        <f>'[1]Одн.сев'!R53+'[1]Одн.сев'!S53</f>
        <v>117.66</v>
      </c>
      <c r="N21" s="91">
        <f>'[1]Одн.сев'!R54+'[1]Одн.сев'!S54</f>
        <v>108.24</v>
      </c>
      <c r="O21" s="91">
        <f>'[1]Одн.сев'!R55+'[1]Одн.сев'!S55</f>
        <v>109.80000000000001</v>
      </c>
      <c r="P21" s="91">
        <f>'[1]Одн.сев'!R56+'[1]Одн.сев'!S56</f>
        <v>95.75999999999999</v>
      </c>
      <c r="Q21" s="91">
        <f>'[1]Одн.сев'!R57+'[1]Одн.сев'!S57</f>
        <v>92.4</v>
      </c>
      <c r="R21" s="91">
        <f>'[1]Одн.сев'!R58+'[1]Одн.сев'!S58</f>
        <v>93.96</v>
      </c>
      <c r="S21" s="91">
        <f>'[1]Одн.сев'!R59+'[1]Одн.сев'!S59</f>
        <v>81.42</v>
      </c>
      <c r="T21" s="91">
        <f>'[1]Одн.сев'!R60+'[1]Одн.сев'!S60</f>
        <v>85.56</v>
      </c>
      <c r="U21" s="91">
        <f>'[1]Одн.сев'!R61+'[1]Одн.сев'!S61</f>
        <v>81.9</v>
      </c>
      <c r="V21" s="91">
        <f>'[1]Одн.сев'!R62+'[1]Одн.сев'!S62</f>
        <v>77.52</v>
      </c>
      <c r="W21" s="91">
        <f>'[1]Одн.сев'!R63+'[1]Одн.сев'!S63</f>
        <v>83.28</v>
      </c>
      <c r="X21" s="91">
        <f>'[1]Одн.сев'!R64+'[1]Одн.сев'!S64</f>
        <v>76.32</v>
      </c>
      <c r="Y21" s="91">
        <f>'[1]Одн.сев'!R65+'[1]Одн.сев'!S65</f>
        <v>65.22</v>
      </c>
      <c r="Z21" s="91">
        <f>'[1]Одн.сев'!R66+'[1]Одн.сев'!S66</f>
        <v>60.84</v>
      </c>
      <c r="AA21" s="88">
        <f t="shared" si="0"/>
        <v>1940.34</v>
      </c>
    </row>
    <row r="22" spans="1:27" s="2" customFormat="1" ht="21.75" customHeight="1">
      <c r="A22" s="84" t="s">
        <v>31</v>
      </c>
      <c r="B22" s="80">
        <v>10</v>
      </c>
      <c r="C22" s="85">
        <f>'[1]одн2.сев'!L8</f>
        <v>11.84</v>
      </c>
      <c r="D22" s="86">
        <f>'[1]одн2.сев'!L9</f>
        <v>10.98</v>
      </c>
      <c r="E22" s="86">
        <f>'[1]одн2.сев'!L10</f>
        <v>10.98</v>
      </c>
      <c r="F22" s="86">
        <f>'[1]одн2.сев'!L11</f>
        <v>12</v>
      </c>
      <c r="G22" s="86">
        <f>'[1]одн2.сев'!L12</f>
        <v>11.55</v>
      </c>
      <c r="H22" s="86">
        <f>'[1]одн2.сев'!L13</f>
        <v>12.02</v>
      </c>
      <c r="I22" s="86">
        <f>'[1]одн2.сев'!L14</f>
        <v>11.01</v>
      </c>
      <c r="J22" s="86">
        <f>'[1]одн2.сев'!L15</f>
        <v>11.99</v>
      </c>
      <c r="K22" s="86">
        <f>'[1]одн2.сев'!L16</f>
        <v>19.62</v>
      </c>
      <c r="L22" s="86">
        <f>'[1]одн2.сев'!L17</f>
        <v>22.79</v>
      </c>
      <c r="M22" s="86">
        <f>'[1]одн2.сев'!L18</f>
        <v>23.04</v>
      </c>
      <c r="N22" s="86">
        <f>'[1]одн2.сев'!L19</f>
        <v>24.8</v>
      </c>
      <c r="O22" s="86">
        <f>'[1]одн2.сев'!L20</f>
        <v>21.78</v>
      </c>
      <c r="P22" s="86">
        <f>'[1]одн2.сев'!L21</f>
        <v>24.3</v>
      </c>
      <c r="Q22" s="86">
        <f>'[1]одн2.сев'!L22</f>
        <v>23.84</v>
      </c>
      <c r="R22" s="86">
        <f>'[1]одн2.сев'!L23</f>
        <v>22.5</v>
      </c>
      <c r="S22" s="86">
        <f>'[1]одн2.сев'!L24</f>
        <v>23</v>
      </c>
      <c r="T22" s="86">
        <f>'[1]одн2.сев'!L25</f>
        <v>19.67</v>
      </c>
      <c r="U22" s="86">
        <f>'[1]одн2.сев'!L26</f>
        <v>18.83</v>
      </c>
      <c r="V22" s="86">
        <f>'[1]одн2.сев'!L27</f>
        <v>18.63</v>
      </c>
      <c r="W22" s="86">
        <f>'[1]одн2.сев'!L28</f>
        <v>11.43</v>
      </c>
      <c r="X22" s="86">
        <f>'[1]одн2.сев'!L29</f>
        <v>10.44</v>
      </c>
      <c r="Y22" s="86">
        <f>'[1]одн2.сев'!L30</f>
        <v>10.28</v>
      </c>
      <c r="Z22" s="87">
        <f>'[1]одн2.сев'!L31</f>
        <v>10.74</v>
      </c>
      <c r="AA22" s="88">
        <f t="shared" si="0"/>
        <v>398.06</v>
      </c>
    </row>
    <row r="23" spans="1:27" s="2" customFormat="1" ht="21.75" customHeight="1">
      <c r="A23" s="84" t="s">
        <v>32</v>
      </c>
      <c r="B23" s="94">
        <v>20</v>
      </c>
      <c r="C23" s="85">
        <f>'[1]Одн.сев'!AP8</f>
        <v>12.44</v>
      </c>
      <c r="D23" s="86">
        <f>'[1]Одн.сев'!AP9</f>
        <v>12.52</v>
      </c>
      <c r="E23" s="86">
        <f>'[1]Одн.сев'!AP10</f>
        <v>12.46</v>
      </c>
      <c r="F23" s="86">
        <f>'[1]Одн.сев'!AP11</f>
        <v>12.46</v>
      </c>
      <c r="G23" s="86">
        <f>'[1]Одн.сев'!AP12</f>
        <v>14.12</v>
      </c>
      <c r="H23" s="86">
        <f>'[1]Одн.сев'!AP13</f>
        <v>12.66</v>
      </c>
      <c r="I23" s="86">
        <f>'[1]Одн.сев'!AP14</f>
        <v>13.08</v>
      </c>
      <c r="J23" s="86">
        <f>'[1]Одн.сев'!AP15</f>
        <v>15.98</v>
      </c>
      <c r="K23" s="86">
        <f>'[1]Одн.сев'!AP16</f>
        <v>15.78</v>
      </c>
      <c r="L23" s="86">
        <f>'[1]Одн.сев'!AP17</f>
        <v>15.8</v>
      </c>
      <c r="M23" s="86">
        <f>'[1]Одн.сев'!AP18</f>
        <v>16.34</v>
      </c>
      <c r="N23" s="86">
        <f>'[1]Одн.сев'!AP19</f>
        <v>17.98</v>
      </c>
      <c r="O23" s="86">
        <f>'[1]Одн.сев'!AP20</f>
        <v>15.94</v>
      </c>
      <c r="P23" s="86">
        <f>'[1]Одн.сев'!AP21</f>
        <v>17.1</v>
      </c>
      <c r="Q23" s="86">
        <f>'[1]Одн.сев'!AP22</f>
        <v>16.46</v>
      </c>
      <c r="R23" s="86">
        <f>'[1]Одн.сев'!AP23</f>
        <v>15.8</v>
      </c>
      <c r="S23" s="86">
        <f>'[1]Одн.сев'!AP24</f>
        <v>16.3</v>
      </c>
      <c r="T23" s="86">
        <f>'[1]Одн.сев'!AP25</f>
        <v>16.36</v>
      </c>
      <c r="U23" s="86">
        <f>'[1]Одн.сев'!AP26</f>
        <v>14.12</v>
      </c>
      <c r="V23" s="86">
        <f>'[1]Одн.сев'!AP27</f>
        <v>14.2</v>
      </c>
      <c r="W23" s="86">
        <f>'[1]Одн.сев'!AP28</f>
        <v>14.2</v>
      </c>
      <c r="X23" s="86">
        <f>'[1]Одн.сев'!AP29</f>
        <v>14.32</v>
      </c>
      <c r="Y23" s="86">
        <f>'[1]Одн.сев'!AP30</f>
        <v>12.82</v>
      </c>
      <c r="Z23" s="87">
        <f>'[1]Одн.сев'!AP31</f>
        <v>12.42</v>
      </c>
      <c r="AA23" s="88">
        <f t="shared" si="0"/>
        <v>351.66</v>
      </c>
    </row>
    <row r="24" spans="1:27" s="2" customFormat="1" ht="21.75" customHeight="1">
      <c r="A24" s="89" t="s">
        <v>70</v>
      </c>
      <c r="B24" s="95">
        <v>50</v>
      </c>
      <c r="C24" s="91">
        <f>'[1]Одн.сев'!Q72</f>
        <v>50.22</v>
      </c>
      <c r="D24" s="91">
        <f>'[1]Одн.сев'!R72</f>
        <v>50.829999999999984</v>
      </c>
      <c r="E24" s="91">
        <f>'[1]Одн.сев'!S72</f>
        <v>52.67999999999999</v>
      </c>
      <c r="F24" s="91">
        <f>'[1]Одн.сев'!T72</f>
        <v>50.48000000000001</v>
      </c>
      <c r="G24" s="91">
        <f>'[1]Одн.сев'!U72</f>
        <v>50.81</v>
      </c>
      <c r="H24" s="91">
        <f>'[1]Одн.сев'!V72</f>
        <v>51.71</v>
      </c>
      <c r="I24" s="91">
        <f>'[1]Одн.сев'!W72</f>
        <v>57.12000000000002</v>
      </c>
      <c r="J24" s="91">
        <f>'[1]Одн.сев'!X72</f>
        <v>73.61999999999996</v>
      </c>
      <c r="K24" s="91">
        <f>'[1]Одн.сев'!Y72</f>
        <v>95.46000000000001</v>
      </c>
      <c r="L24" s="91">
        <f>'[1]Одн.сев'!Z72</f>
        <v>114.55999999999996</v>
      </c>
      <c r="M24" s="91">
        <f>'[1]Одн.сев'!AA72</f>
        <v>120.93</v>
      </c>
      <c r="N24" s="91">
        <f>'[1]Одн.сев'!AB72</f>
        <v>120.52000000000001</v>
      </c>
      <c r="O24" s="91">
        <f>'[1]Одн.сев'!AC72</f>
        <v>124.75999999999998</v>
      </c>
      <c r="P24" s="91">
        <f>'[1]Одн.сев'!AD72</f>
        <v>118.01999999999998</v>
      </c>
      <c r="Q24" s="91">
        <f>'[1]Одн.сев'!AE72</f>
        <v>116.89000000000003</v>
      </c>
      <c r="R24" s="91">
        <f>'[1]Одн.сев'!AF72</f>
        <v>109.10000000000001</v>
      </c>
      <c r="S24" s="91">
        <f>'[1]Одн.сев'!AG72</f>
        <v>98.27000000000002</v>
      </c>
      <c r="T24" s="91">
        <f>'[1]Одн.сев'!AH72</f>
        <v>86.52</v>
      </c>
      <c r="U24" s="91">
        <f>'[1]Одн.сев'!AI72</f>
        <v>80.06</v>
      </c>
      <c r="V24" s="91">
        <f>'[1]Одн.сев'!AJ72</f>
        <v>73.66999999999999</v>
      </c>
      <c r="W24" s="91">
        <f>'[1]Одн.сев'!AK72</f>
        <v>66.45</v>
      </c>
      <c r="X24" s="91">
        <f>'[1]Одн.сев'!AL72</f>
        <v>56.24999999999999</v>
      </c>
      <c r="Y24" s="91">
        <f>'[1]Одн.сев'!AM72</f>
        <v>49.85999999999998</v>
      </c>
      <c r="Z24" s="91">
        <f>'[1]Одн.сев'!AN72</f>
        <v>51.010000000000005</v>
      </c>
      <c r="AA24" s="90">
        <f>SUM(C24:Z24)</f>
        <v>1919.7999999999997</v>
      </c>
    </row>
    <row r="25" spans="1:27" s="2" customFormat="1" ht="21.75" customHeight="1">
      <c r="A25" s="84"/>
      <c r="B25" s="96"/>
      <c r="C25" s="85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88"/>
    </row>
    <row r="26" spans="1:27" s="2" customFormat="1" ht="21.75" customHeight="1">
      <c r="A26" s="84" t="s">
        <v>71</v>
      </c>
      <c r="B26" s="94">
        <v>220</v>
      </c>
      <c r="C26" s="85">
        <f>'[1]Порт'!F40</f>
        <v>223.04</v>
      </c>
      <c r="D26" s="85">
        <f>'[1]Порт'!F41</f>
        <v>213.43</v>
      </c>
      <c r="E26" s="85">
        <f>'[1]Порт'!F42</f>
        <v>214.87</v>
      </c>
      <c r="F26" s="85">
        <f>'[1]Порт'!F43</f>
        <v>207.15</v>
      </c>
      <c r="G26" s="85">
        <f>'[1]Порт'!F44</f>
        <v>210.15</v>
      </c>
      <c r="H26" s="85">
        <f>'[1]Порт'!F45</f>
        <v>202.98000000000002</v>
      </c>
      <c r="I26" s="85">
        <f>'[1]Порт'!F46</f>
        <v>213.81</v>
      </c>
      <c r="J26" s="85">
        <f>'[1]Порт'!F47</f>
        <v>271.63</v>
      </c>
      <c r="K26" s="85">
        <f>'[1]Порт'!F48</f>
        <v>250.98999999999998</v>
      </c>
      <c r="L26" s="85">
        <f>'[1]Порт'!F49</f>
        <v>234</v>
      </c>
      <c r="M26" s="85">
        <f>'[1]Порт'!F50</f>
        <v>253.65</v>
      </c>
      <c r="N26" s="85">
        <f>'[1]Порт'!F51</f>
        <v>287.2</v>
      </c>
      <c r="O26" s="85">
        <f>'[1]Порт'!F52</f>
        <v>310.27</v>
      </c>
      <c r="P26" s="85">
        <f>'[1]Порт'!F53</f>
        <v>290.13</v>
      </c>
      <c r="Q26" s="85">
        <f>'[1]Порт'!F54</f>
        <v>263.83</v>
      </c>
      <c r="R26" s="85">
        <f>'[1]Порт'!F55</f>
        <v>250.32</v>
      </c>
      <c r="S26" s="85">
        <f>'[1]Порт'!F56</f>
        <v>232.65</v>
      </c>
      <c r="T26" s="85">
        <f>'[1]Порт'!F57</f>
        <v>265.13</v>
      </c>
      <c r="U26" s="85">
        <f>'[1]Порт'!F58</f>
        <v>252.05</v>
      </c>
      <c r="V26" s="85">
        <f>'[1]Порт'!F59</f>
        <v>240.12</v>
      </c>
      <c r="W26" s="85">
        <f>'[1]Порт'!F60</f>
        <v>228.79999999999998</v>
      </c>
      <c r="X26" s="85">
        <f>'[1]Порт'!F61</f>
        <v>217.79999999999998</v>
      </c>
      <c r="Y26" s="85">
        <f>'[1]Порт'!F62</f>
        <v>213.93</v>
      </c>
      <c r="Z26" s="85">
        <f>'[1]Порт'!F63</f>
        <v>192.01000000000002</v>
      </c>
      <c r="AA26" s="88">
        <f t="shared" si="0"/>
        <v>5739.940000000001</v>
      </c>
    </row>
    <row r="27" spans="1:31" s="2" customFormat="1" ht="21.75" customHeight="1" thickBot="1">
      <c r="A27" s="99"/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  <c r="AA27" s="95"/>
      <c r="AE27" s="152"/>
    </row>
    <row r="28" spans="1:27" s="2" customFormat="1" ht="21.75" customHeight="1" thickBot="1">
      <c r="A28" s="104" t="s">
        <v>33</v>
      </c>
      <c r="B28" s="105">
        <f aca="true" t="shared" si="1" ref="B28:Z28">SUM(B8:B27)</f>
        <v>1299</v>
      </c>
      <c r="C28" s="106">
        <f>SUM(C8:C27)</f>
        <v>976.6000000000001</v>
      </c>
      <c r="D28" s="106">
        <f t="shared" si="1"/>
        <v>947.3799999999999</v>
      </c>
      <c r="E28" s="106">
        <f t="shared" si="1"/>
        <v>948.1600000000001</v>
      </c>
      <c r="F28" s="106">
        <f t="shared" si="1"/>
        <v>934.52</v>
      </c>
      <c r="G28" s="106">
        <f t="shared" si="1"/>
        <v>949.1899999999999</v>
      </c>
      <c r="H28" s="106">
        <f t="shared" si="1"/>
        <v>931.5600000000001</v>
      </c>
      <c r="I28" s="106">
        <f t="shared" si="1"/>
        <v>980.6500000000003</v>
      </c>
      <c r="J28" s="106">
        <f t="shared" si="1"/>
        <v>1468.1100000000001</v>
      </c>
      <c r="K28" s="106">
        <f t="shared" si="1"/>
        <v>1725.0799999999997</v>
      </c>
      <c r="L28" s="106">
        <f t="shared" si="1"/>
        <v>1877.4699999999998</v>
      </c>
      <c r="M28" s="106">
        <f t="shared" si="1"/>
        <v>1942.73</v>
      </c>
      <c r="N28" s="106">
        <f t="shared" si="1"/>
        <v>2059.3799999999997</v>
      </c>
      <c r="O28" s="106">
        <f t="shared" si="1"/>
        <v>2084.8199999999997</v>
      </c>
      <c r="P28" s="106">
        <f t="shared" si="1"/>
        <v>1858.9599999999996</v>
      </c>
      <c r="Q28" s="106">
        <f t="shared" si="1"/>
        <v>1814.95</v>
      </c>
      <c r="R28" s="106">
        <f t="shared" si="1"/>
        <v>1781.55</v>
      </c>
      <c r="S28" s="106">
        <f t="shared" si="1"/>
        <v>1725.7499999999998</v>
      </c>
      <c r="T28" s="106">
        <f t="shared" si="1"/>
        <v>1455.0300000000002</v>
      </c>
      <c r="U28" s="106">
        <f t="shared" si="1"/>
        <v>1343.4</v>
      </c>
      <c r="V28" s="106">
        <f t="shared" si="1"/>
        <v>1131.4499999999998</v>
      </c>
      <c r="W28" s="106">
        <f t="shared" si="1"/>
        <v>1176.02</v>
      </c>
      <c r="X28" s="106">
        <f t="shared" si="1"/>
        <v>1091.4100000000003</v>
      </c>
      <c r="Y28" s="106">
        <f t="shared" si="1"/>
        <v>1051.88</v>
      </c>
      <c r="Z28" s="107">
        <f t="shared" si="1"/>
        <v>967.71</v>
      </c>
      <c r="AA28" s="108">
        <f t="shared" si="0"/>
        <v>33223.76</v>
      </c>
    </row>
    <row r="29" spans="1:27" s="2" customFormat="1" ht="21.75" customHeight="1">
      <c r="A29" s="153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55"/>
    </row>
    <row r="30" spans="1:27" s="2" customFormat="1" ht="21.75" customHeight="1">
      <c r="A30" s="173" t="s">
        <v>72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5"/>
    </row>
    <row r="31" spans="1:27" s="2" customFormat="1" ht="21.75" customHeight="1" thickBot="1">
      <c r="A31" s="156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55"/>
    </row>
    <row r="32" spans="1:27" s="2" customFormat="1" ht="21.75" customHeight="1">
      <c r="A32" s="111" t="s">
        <v>18</v>
      </c>
      <c r="B32" s="76">
        <v>100</v>
      </c>
      <c r="C32" s="157">
        <f>'[1]Одн.юг'!AM8</f>
        <v>8.16</v>
      </c>
      <c r="D32" s="112">
        <f>'[1]Одн.юг'!AM9</f>
        <v>7.68</v>
      </c>
      <c r="E32" s="112">
        <f>'[1]Одн.юг'!AM10</f>
        <v>8.16</v>
      </c>
      <c r="F32" s="112">
        <f>'[1]Одн.юг'!AM11</f>
        <v>6.72</v>
      </c>
      <c r="G32" s="112">
        <f>'[1]Одн.юг'!AM12</f>
        <v>5.28</v>
      </c>
      <c r="H32" s="112">
        <f>'[1]Одн.юг'!AM13</f>
        <v>5.76</v>
      </c>
      <c r="I32" s="112">
        <f>'[1]Одн.юг'!AM14</f>
        <v>242.4</v>
      </c>
      <c r="J32" s="112">
        <f>'[1]Одн.юг'!AM15</f>
        <v>414.72</v>
      </c>
      <c r="K32" s="112">
        <f>'[1]Одн.юг'!AM16</f>
        <v>395.52</v>
      </c>
      <c r="L32" s="112">
        <f>'[1]Одн.юг'!AM17</f>
        <v>307.2</v>
      </c>
      <c r="M32" s="112">
        <f>'[1]Одн.юг'!AM18</f>
        <v>359.52</v>
      </c>
      <c r="N32" s="112">
        <f>'[1]Одн.юг'!AM19</f>
        <v>334.08</v>
      </c>
      <c r="O32" s="112">
        <f>'[1]Одн.юг'!AM20</f>
        <v>360.48</v>
      </c>
      <c r="P32" s="112">
        <f>'[1]Одн.юг'!AM21</f>
        <v>396.48</v>
      </c>
      <c r="Q32" s="112">
        <f>'[1]Одн.юг'!AM22</f>
        <v>439.68</v>
      </c>
      <c r="R32" s="112">
        <f>'[1]Одн.юг'!AM23</f>
        <v>346.56</v>
      </c>
      <c r="S32" s="112">
        <f>'[1]Одн.юг'!AM24</f>
        <v>347.04</v>
      </c>
      <c r="T32" s="112">
        <f>'[1]Одн.юг'!AM25</f>
        <v>389.28</v>
      </c>
      <c r="U32" s="112">
        <f>'[1]Одн.юг'!AM26</f>
        <v>308.64</v>
      </c>
      <c r="V32" s="113">
        <f>'[1]Одн.юг'!AM27</f>
        <v>34.56</v>
      </c>
      <c r="W32" s="112">
        <f>'[1]Одн.юг'!AM28</f>
        <v>5.76</v>
      </c>
      <c r="X32" s="112">
        <f>'[1]Одн.юг'!AM29</f>
        <v>5.28</v>
      </c>
      <c r="Y32" s="112">
        <f>'[1]Одн.юг'!AM30</f>
        <v>4.32</v>
      </c>
      <c r="Z32" s="113">
        <f>'[1]Одн.юг'!AM31</f>
        <v>3.84</v>
      </c>
      <c r="AA32" s="114">
        <f t="shared" si="0"/>
        <v>4737.120000000001</v>
      </c>
    </row>
    <row r="33" spans="1:27" s="2" customFormat="1" ht="21.75" customHeight="1">
      <c r="A33" s="84" t="s">
        <v>34</v>
      </c>
      <c r="B33" s="80">
        <v>100</v>
      </c>
      <c r="C33" s="85">
        <f>'[1]Одн.юг'!AJ8</f>
        <v>501.84000000000003</v>
      </c>
      <c r="D33" s="86">
        <f>'[1]Одн.юг'!AJ9</f>
        <v>505.8</v>
      </c>
      <c r="E33" s="86">
        <f>'[1]Одн.юг'!AJ10</f>
        <v>483.84</v>
      </c>
      <c r="F33" s="86">
        <f>'[1]Одн.юг'!AJ11</f>
        <v>481.56</v>
      </c>
      <c r="G33" s="86">
        <f>'[1]Одн.юг'!AJ12</f>
        <v>485.76</v>
      </c>
      <c r="H33" s="86">
        <f>'[1]Одн.юг'!AJ13</f>
        <v>449.04</v>
      </c>
      <c r="I33" s="86">
        <f>'[1]Одн.юг'!AJ14</f>
        <v>441.12</v>
      </c>
      <c r="J33" s="86">
        <f>'[1]Одн.юг'!AJ15</f>
        <v>438.24</v>
      </c>
      <c r="K33" s="86">
        <f>'[1]Одн.юг'!AJ16</f>
        <v>463.32</v>
      </c>
      <c r="L33" s="86">
        <f>'[1]Одн.юг'!AJ17</f>
        <v>496.44</v>
      </c>
      <c r="M33" s="86">
        <f>'[1]Одн.юг'!AJ18</f>
        <v>481.2</v>
      </c>
      <c r="N33" s="86">
        <f>'[1]Одн.юг'!AJ19</f>
        <v>435.84000000000003</v>
      </c>
      <c r="O33" s="86">
        <f>'[1]Одн.юг'!AJ20</f>
        <v>426</v>
      </c>
      <c r="P33" s="86">
        <f>'[1]Одн.юг'!AJ21</f>
        <v>439.2</v>
      </c>
      <c r="Q33" s="86">
        <f>'[1]Одн.юг'!AJ22</f>
        <v>404.16</v>
      </c>
      <c r="R33" s="86">
        <f>'[1]Одн.юг'!AJ23</f>
        <v>396.72</v>
      </c>
      <c r="S33" s="86">
        <f>'[1]Одн.юг'!AJ24</f>
        <v>361.92</v>
      </c>
      <c r="T33" s="86">
        <f>'[1]Одн.юг'!AJ25</f>
        <v>335.16</v>
      </c>
      <c r="U33" s="86">
        <f>'[1]Одн.юг'!AJ26</f>
        <v>320.04</v>
      </c>
      <c r="V33" s="87">
        <f>'[1]Одн.юг'!AJ27</f>
        <v>332.28000000000003</v>
      </c>
      <c r="W33" s="86">
        <f>'[1]Одн.юг'!AJ28</f>
        <v>334.56</v>
      </c>
      <c r="X33" s="86">
        <f>'[1]Одн.юг'!AJ29</f>
        <v>334.32</v>
      </c>
      <c r="Y33" s="86">
        <f>'[1]Одн.юг'!AJ30</f>
        <v>346.44</v>
      </c>
      <c r="Z33" s="87">
        <f>'[1]Одн.юг'!AJ31</f>
        <v>353.4</v>
      </c>
      <c r="AA33" s="88">
        <f t="shared" si="0"/>
        <v>10048.199999999999</v>
      </c>
    </row>
    <row r="34" spans="1:27" s="2" customFormat="1" ht="21.75" customHeight="1">
      <c r="A34" s="84" t="s">
        <v>19</v>
      </c>
      <c r="B34" s="80">
        <v>80</v>
      </c>
      <c r="C34" s="85">
        <f>'[1]Одн.юг'!L42</f>
        <v>72.00000000000017</v>
      </c>
      <c r="D34" s="86">
        <f>'[1]Одн.юг'!L43</f>
        <v>77.99999999999983</v>
      </c>
      <c r="E34" s="86">
        <f>'[1]Одн.юг'!L44</f>
        <v>72.00000000000017</v>
      </c>
      <c r="F34" s="86">
        <f>'[1]Одн.юг'!L45</f>
        <v>77.99999999999983</v>
      </c>
      <c r="G34" s="86">
        <f>'[1]Одн.юг'!L46</f>
        <v>72.00000000000017</v>
      </c>
      <c r="H34" s="86">
        <f>'[1]Одн.юг'!L47</f>
        <v>65.9999999999988</v>
      </c>
      <c r="I34" s="86">
        <f>'[1]Одн.юг'!L48</f>
        <v>84.0000000000012</v>
      </c>
      <c r="J34" s="86">
        <f>'[1]Одн.юг'!L49</f>
        <v>65.9999999999988</v>
      </c>
      <c r="K34" s="86">
        <f>'[1]Одн.юг'!L50</f>
        <v>84.0000000000012</v>
      </c>
      <c r="L34" s="86">
        <f>'[1]Одн.юг'!L51</f>
        <v>119.99999999999915</v>
      </c>
      <c r="M34" s="86">
        <f>'[1]Одн.юг'!L52</f>
        <v>78.00000000000026</v>
      </c>
      <c r="N34" s="86">
        <f>'[1]Одн.юг'!L53</f>
        <v>107.9999999999994</v>
      </c>
      <c r="O34" s="86">
        <f>'[1]Одн.юг'!L54</f>
        <v>83.99999999999991</v>
      </c>
      <c r="P34" s="86">
        <f>'[1]Одн.юг'!L55</f>
        <v>96.00000000000136</v>
      </c>
      <c r="Q34" s="86">
        <f>'[1]Одн.юг'!L56</f>
        <v>83.99999999999864</v>
      </c>
      <c r="R34" s="86">
        <f>'[1]Одн.юг'!L57</f>
        <v>72.00000000000145</v>
      </c>
      <c r="S34" s="86">
        <f>'[1]Одн.юг'!L58</f>
        <v>41.999999999998465</v>
      </c>
      <c r="T34" s="86">
        <f>'[1]Одн.юг'!L59</f>
        <v>54.000000000001194</v>
      </c>
      <c r="U34" s="86">
        <f>'[1]Одн.юг'!L60</f>
        <v>53.999999999999915</v>
      </c>
      <c r="V34" s="87">
        <f>'[1]Одн.юг'!L61</f>
        <v>53.99999999999949</v>
      </c>
      <c r="W34" s="86">
        <f>'[1]Одн.юг'!L62</f>
        <v>36.00000000000051</v>
      </c>
      <c r="X34" s="86">
        <f>'[1]Одн.юг'!L63</f>
        <v>36.000000000000085</v>
      </c>
      <c r="Y34" s="86">
        <f>'[1]Одн.юг'!L64</f>
        <v>41.999999999999744</v>
      </c>
      <c r="Z34" s="87">
        <f>'[1]Одн.юг'!L65</f>
        <v>36.00000000000051</v>
      </c>
      <c r="AA34" s="88">
        <f t="shared" si="0"/>
        <v>1668</v>
      </c>
    </row>
    <row r="35" spans="1:27" s="2" customFormat="1" ht="21.75" customHeight="1">
      <c r="A35" s="84" t="s">
        <v>35</v>
      </c>
      <c r="B35" s="80">
        <v>60</v>
      </c>
      <c r="C35" s="85">
        <f>'[1]Одн.юг'!T42</f>
        <v>53.339999999999996</v>
      </c>
      <c r="D35" s="86">
        <f>'[1]Одн.юг'!T43</f>
        <v>56.79</v>
      </c>
      <c r="E35" s="86">
        <f>'[1]Одн.юг'!T44</f>
        <v>56.22</v>
      </c>
      <c r="F35" s="86">
        <f>'[1]Одн.юг'!T45</f>
        <v>54.78</v>
      </c>
      <c r="G35" s="86">
        <f>'[1]Одн.юг'!T46</f>
        <v>59.1</v>
      </c>
      <c r="H35" s="86">
        <f>'[1]Одн.юг'!T47</f>
        <v>74.34</v>
      </c>
      <c r="I35" s="86">
        <f>'[1]Одн.юг'!T48</f>
        <v>60.059999999999995</v>
      </c>
      <c r="J35" s="86">
        <f>'[1]Одн.юг'!T49</f>
        <v>59.94</v>
      </c>
      <c r="K35" s="86">
        <f>'[1]Одн.юг'!T50</f>
        <v>98.22</v>
      </c>
      <c r="L35" s="86">
        <f>'[1]Одн.юг'!T51</f>
        <v>107.58000000000001</v>
      </c>
      <c r="M35" s="86">
        <f>'[1]Одн.юг'!T52</f>
        <v>122.22</v>
      </c>
      <c r="N35" s="86">
        <f>'[1]Одн.юг'!T53</f>
        <v>124.29</v>
      </c>
      <c r="O35" s="86">
        <f>'[1]Одн.юг'!T54</f>
        <v>118.38000000000001</v>
      </c>
      <c r="P35" s="86">
        <f>'[1]Одн.юг'!T55</f>
        <v>112.14</v>
      </c>
      <c r="Q35" s="86">
        <f>'[1]Одн.юг'!T56</f>
        <v>105.33</v>
      </c>
      <c r="R35" s="86">
        <f>'[1]Одн.юг'!T57</f>
        <v>124.38000000000001</v>
      </c>
      <c r="S35" s="86">
        <f>'[1]Одн.юг'!T58</f>
        <v>116.7</v>
      </c>
      <c r="T35" s="86">
        <f>'[1]Одн.юг'!T59</f>
        <v>100.5</v>
      </c>
      <c r="U35" s="86">
        <f>'[1]Одн.юг'!T60</f>
        <v>77.49000000000001</v>
      </c>
      <c r="V35" s="87">
        <f>'[1]Одн.юг'!T61</f>
        <v>67.26</v>
      </c>
      <c r="W35" s="86">
        <f>'[1]Одн.юг'!T62</f>
        <v>62.46</v>
      </c>
      <c r="X35" s="86">
        <f>'[1]Одн.юг'!T63</f>
        <v>62.699999999999996</v>
      </c>
      <c r="Y35" s="86">
        <f>'[1]Одн.юг'!T64</f>
        <v>59.94</v>
      </c>
      <c r="Z35" s="87">
        <f>'[1]Одн.юг'!T65</f>
        <v>55.26</v>
      </c>
      <c r="AA35" s="88">
        <f t="shared" si="0"/>
        <v>1989.4200000000005</v>
      </c>
    </row>
    <row r="36" spans="1:27" s="2" customFormat="1" ht="21.75" customHeight="1">
      <c r="A36" s="84" t="s">
        <v>20</v>
      </c>
      <c r="B36" s="80">
        <v>100</v>
      </c>
      <c r="C36" s="85">
        <f>'[1]Одн.юг'!Q8</f>
        <v>198</v>
      </c>
      <c r="D36" s="86">
        <f>'[1]Одн.юг'!Q9</f>
        <v>155.52</v>
      </c>
      <c r="E36" s="86">
        <f>'[1]Одн.юг'!Q10</f>
        <v>144.96</v>
      </c>
      <c r="F36" s="86">
        <f>'[1]Одн.юг'!Q11</f>
        <v>152.4</v>
      </c>
      <c r="G36" s="86">
        <f>'[1]Одн.юг'!Q12</f>
        <v>155.28</v>
      </c>
      <c r="H36" s="86">
        <f>'[1]Одн.юг'!Q13</f>
        <v>160.08</v>
      </c>
      <c r="I36" s="86">
        <f>'[1]Одн.юг'!Q14</f>
        <v>162</v>
      </c>
      <c r="J36" s="86">
        <f>'[1]Одн.юг'!Q15</f>
        <v>315.6</v>
      </c>
      <c r="K36" s="86">
        <f>'[1]Одн.юг'!Q16</f>
        <v>439.68</v>
      </c>
      <c r="L36" s="86">
        <f>'[1]Одн.юг'!Q17</f>
        <v>478.56</v>
      </c>
      <c r="M36" s="86">
        <f>'[1]Одн.юг'!Q18</f>
        <v>471.36</v>
      </c>
      <c r="N36" s="86">
        <f>'[1]Одн.юг'!Q19</f>
        <v>432.72</v>
      </c>
      <c r="O36" s="86">
        <f>'[1]Одн.юг'!Q20</f>
        <v>514.32</v>
      </c>
      <c r="P36" s="86">
        <f>'[1]Одн.юг'!Q21</f>
        <v>524.16</v>
      </c>
      <c r="Q36" s="86">
        <f>'[1]Одн.юг'!Q22</f>
        <v>375.6</v>
      </c>
      <c r="R36" s="86">
        <f>'[1]Одн.юг'!Q23</f>
        <v>373.68</v>
      </c>
      <c r="S36" s="86">
        <f>'[1]Одн.юг'!Q24</f>
        <v>337.68</v>
      </c>
      <c r="T36" s="86">
        <f>'[1]Одн.юг'!Q25</f>
        <v>324.96</v>
      </c>
      <c r="U36" s="86">
        <f>'[1]Одн.юг'!Q26</f>
        <v>316.8</v>
      </c>
      <c r="V36" s="87">
        <f>'[1]Одн.юг'!Q27</f>
        <v>307.92</v>
      </c>
      <c r="W36" s="86">
        <f>'[1]Одн.юг'!Q28</f>
        <v>295.44</v>
      </c>
      <c r="X36" s="86">
        <f>'[1]Одн.юг'!Q29</f>
        <v>289.2</v>
      </c>
      <c r="Y36" s="86">
        <f>'[1]Одн.юг'!Q30</f>
        <v>298.08</v>
      </c>
      <c r="Z36" s="87">
        <f>'[1]Одн.юг'!Q31</f>
        <v>266.64</v>
      </c>
      <c r="AA36" s="88">
        <f t="shared" si="0"/>
        <v>7490.640000000002</v>
      </c>
    </row>
    <row r="37" spans="1:27" s="2" customFormat="1" ht="21.75" customHeight="1">
      <c r="A37" s="84" t="s">
        <v>36</v>
      </c>
      <c r="B37" s="80">
        <v>100</v>
      </c>
      <c r="C37" s="85">
        <f>'[1]Одн.юг'!C8</f>
        <v>59.99999999999943</v>
      </c>
      <c r="D37" s="86">
        <f>'[1]Одн.юг'!C9</f>
        <v>59.99999999999943</v>
      </c>
      <c r="E37" s="86">
        <f>'[1]Одн.юг'!C10</f>
        <v>40.00000000000057</v>
      </c>
      <c r="F37" s="86">
        <f>'[1]Одн.юг'!C11</f>
        <v>40.00000000000057</v>
      </c>
      <c r="G37" s="86">
        <f>'[1]Одн.юг'!C12</f>
        <v>39.999999999997726</v>
      </c>
      <c r="H37" s="86">
        <f>'[1]Одн.юг'!C13</f>
        <v>40.00000000000057</v>
      </c>
      <c r="I37" s="86">
        <f>'[1]Одн.юг'!C14</f>
        <v>80.00000000000114</v>
      </c>
      <c r="J37" s="86">
        <f>'[1]Одн.юг'!C15</f>
        <v>40.00000000000057</v>
      </c>
      <c r="K37" s="86">
        <f>'[1]Одн.юг'!C16</f>
        <v>100</v>
      </c>
      <c r="L37" s="86">
        <f>'[1]Одн.юг'!C17</f>
        <v>100</v>
      </c>
      <c r="M37" s="86">
        <f>'[1]Одн.юг'!C18</f>
        <v>79.9999999999983</v>
      </c>
      <c r="N37" s="86">
        <f>'[1]Одн.юг'!C19</f>
        <v>80.00000000000114</v>
      </c>
      <c r="O37" s="86">
        <f>'[1]Одн.юг'!C20</f>
        <v>79.9999999999983</v>
      </c>
      <c r="P37" s="86">
        <f>'[1]Одн.юг'!C21</f>
        <v>120.0000000000017</v>
      </c>
      <c r="Q37" s="86">
        <f>'[1]Одн.юг'!C22</f>
        <v>40.00000000000057</v>
      </c>
      <c r="R37" s="86">
        <f>'[1]Одн.юг'!C23</f>
        <v>39.999999999997726</v>
      </c>
      <c r="S37" s="86">
        <f>'[1]Одн.юг'!C24</f>
        <v>60.000000000002274</v>
      </c>
      <c r="T37" s="86">
        <f>'[1]Одн.юг'!C25</f>
        <v>59.99999999999943</v>
      </c>
      <c r="U37" s="86">
        <f>'[1]Одн.юг'!C26</f>
        <v>119.99999999999886</v>
      </c>
      <c r="V37" s="87">
        <f>'[1]Одн.юг'!C27</f>
        <v>80.00000000000114</v>
      </c>
      <c r="W37" s="86">
        <f>'[1]Одн.юг'!C28</f>
        <v>79.9999999999983</v>
      </c>
      <c r="X37" s="86">
        <f>'[1]Одн.юг'!C29</f>
        <v>80.00000000000114</v>
      </c>
      <c r="Y37" s="86">
        <f>'[1]Одн.юг'!C30</f>
        <v>80.00000000000114</v>
      </c>
      <c r="Z37" s="87">
        <f>'[1]Одн.юг'!C31</f>
        <v>79.9999999999983</v>
      </c>
      <c r="AA37" s="88">
        <f t="shared" si="0"/>
        <v>1679.9999999999982</v>
      </c>
    </row>
    <row r="38" spans="1:27" s="2" customFormat="1" ht="21.75" customHeight="1">
      <c r="A38" s="84" t="s">
        <v>22</v>
      </c>
      <c r="B38" s="80">
        <v>30</v>
      </c>
      <c r="C38" s="85">
        <f>'[1]Одн.юг'!Z8</f>
        <v>10</v>
      </c>
      <c r="D38" s="86">
        <f>'[1]Одн.юг'!Z9</f>
        <v>8</v>
      </c>
      <c r="E38" s="86">
        <f>'[1]Одн.юг'!Z10</f>
        <v>10</v>
      </c>
      <c r="F38" s="86">
        <f>'[1]Одн.юг'!Z11</f>
        <v>10</v>
      </c>
      <c r="G38" s="86">
        <f>'[1]Одн.юг'!Z12</f>
        <v>10</v>
      </c>
      <c r="H38" s="86">
        <f>'[1]Одн.юг'!Z13</f>
        <v>10</v>
      </c>
      <c r="I38" s="86">
        <f>'[1]Одн.юг'!Z14</f>
        <v>12</v>
      </c>
      <c r="J38" s="86">
        <f>'[1]Одн.юг'!Z15</f>
        <v>16</v>
      </c>
      <c r="K38" s="86">
        <f>'[1]Одн.юг'!Z16</f>
        <v>12</v>
      </c>
      <c r="L38" s="86">
        <f>'[1]Одн.юг'!Z17</f>
        <v>14</v>
      </c>
      <c r="M38" s="86">
        <f>'[1]Одн.юг'!Z18</f>
        <v>16</v>
      </c>
      <c r="N38" s="86">
        <f>'[1]Одн.юг'!Z19</f>
        <v>12</v>
      </c>
      <c r="O38" s="86">
        <f>'[1]Одн.юг'!Z20</f>
        <v>12</v>
      </c>
      <c r="P38" s="86">
        <f>'[1]Одн.юг'!Z21</f>
        <v>16</v>
      </c>
      <c r="Q38" s="86">
        <f>'[1]Одн.юг'!Z22</f>
        <v>14</v>
      </c>
      <c r="R38" s="86">
        <f>'[1]Одн.юг'!Z23</f>
        <v>12</v>
      </c>
      <c r="S38" s="86">
        <f>'[1]Одн.юг'!Z24</f>
        <v>12</v>
      </c>
      <c r="T38" s="86">
        <f>'[1]Одн.юг'!Z25</f>
        <v>12</v>
      </c>
      <c r="U38" s="86">
        <f>'[1]Одн.юг'!Z26</f>
        <v>12</v>
      </c>
      <c r="V38" s="87">
        <f>'[1]Одн.юг'!Z27</f>
        <v>8</v>
      </c>
      <c r="W38" s="86">
        <f>'[1]Одн.юг'!Z28</f>
        <v>8</v>
      </c>
      <c r="X38" s="86">
        <f>'[1]Одн.юг'!Z29</f>
        <v>10</v>
      </c>
      <c r="Y38" s="86">
        <f>'[1]Одн.юг'!Z30</f>
        <v>8</v>
      </c>
      <c r="Z38" s="87">
        <f>'[1]Одн.юг'!Z31</f>
        <v>10</v>
      </c>
      <c r="AA38" s="88">
        <f>SUM(C38:Z38)</f>
        <v>274</v>
      </c>
    </row>
    <row r="39" spans="1:27" s="2" customFormat="1" ht="21.75" customHeight="1">
      <c r="A39" s="84" t="s">
        <v>21</v>
      </c>
      <c r="B39" s="90">
        <v>25</v>
      </c>
      <c r="C39" s="85">
        <f>'[1]Одн.юг'!AS42</f>
        <v>19.2000000000003</v>
      </c>
      <c r="D39" s="86">
        <f>'[1]Одн.юг'!AS43</f>
        <v>24.800000000000217</v>
      </c>
      <c r="E39" s="86">
        <f>'[1]Одн.юг'!AS44</f>
        <v>18.79999999999999</v>
      </c>
      <c r="F39" s="86">
        <f>'[1]Одн.юг'!AS45</f>
        <v>15.799999999999628</v>
      </c>
      <c r="G39" s="86">
        <f>'[1]Одн.юг'!AS46</f>
        <v>9.800000000000537</v>
      </c>
      <c r="H39" s="86">
        <f>'[1]Одн.юг'!AS47</f>
        <v>28.799999999999315</v>
      </c>
      <c r="I39" s="86">
        <f>'[1]Одн.юг'!AS48</f>
        <v>42.0000000000001</v>
      </c>
      <c r="J39" s="86">
        <f>'[1]Одн.юг'!AS49</f>
        <v>58.0000000000004</v>
      </c>
      <c r="K39" s="86">
        <f>'[1]Одн.юг'!AS50</f>
        <v>58.000000000000185</v>
      </c>
      <c r="L39" s="86">
        <f>'[1]Одн.юг'!AS51</f>
        <v>53.99999999999963</v>
      </c>
      <c r="M39" s="86">
        <f>'[1]Одн.юг'!AS52</f>
        <v>59.99999999999993</v>
      </c>
      <c r="N39" s="86">
        <f>'[1]Одн.юг'!AS53</f>
        <v>59.99999999999993</v>
      </c>
      <c r="O39" s="86">
        <f>'[1]Одн.юг'!AS54</f>
        <v>43.999999999999986</v>
      </c>
      <c r="P39" s="86">
        <f>'[1]Одн.юг'!AS55</f>
        <v>66.00000000000001</v>
      </c>
      <c r="Q39" s="86">
        <f>'[1]Одн.юг'!AS56</f>
        <v>50.00000000000007</v>
      </c>
      <c r="R39" s="86">
        <f>'[1]Одн.юг'!AS57</f>
        <v>56.000000000000156</v>
      </c>
      <c r="S39" s="86">
        <f>'[1]Одн.юг'!AS58</f>
        <v>47.99999999999976</v>
      </c>
      <c r="T39" s="86">
        <f>'[1]Одн.юг'!AS59</f>
        <v>41.999999999999886</v>
      </c>
      <c r="U39" s="86">
        <f>'[1]Одн.юг'!AS60</f>
        <v>32.000000000000455</v>
      </c>
      <c r="V39" s="87">
        <f>'[1]Одн.юг'!AS61</f>
        <v>35.99999999999959</v>
      </c>
      <c r="W39" s="86">
        <f>'[1]Одн.юг'!AS62</f>
        <v>32.000000000000455</v>
      </c>
      <c r="X39" s="86">
        <f>'[1]Одн.юг'!AS63</f>
        <v>31.999999999999815</v>
      </c>
      <c r="Y39" s="86">
        <f>'[1]Одн.юг'!AS64</f>
        <v>26.19999999999969</v>
      </c>
      <c r="Z39" s="87">
        <f>'[1]Одн.юг'!AS65</f>
        <v>22.60000000000055</v>
      </c>
      <c r="AA39" s="88">
        <f>SUM(C39:Z39)</f>
        <v>936.0000000000006</v>
      </c>
    </row>
    <row r="40" spans="1:27" s="2" customFormat="1" ht="21.75" customHeight="1">
      <c r="A40" s="84" t="s">
        <v>37</v>
      </c>
      <c r="B40" s="158">
        <v>6</v>
      </c>
      <c r="C40" s="85">
        <f>'[1]Одн.юг'!$AK42</f>
        <v>3.12</v>
      </c>
      <c r="D40" s="86">
        <f>'[1]Одн.юг'!$AK43</f>
        <v>3.12</v>
      </c>
      <c r="E40" s="86">
        <f>'[1]Одн.юг'!$AK44</f>
        <v>3.12</v>
      </c>
      <c r="F40" s="86">
        <f>'[1]Одн.юг'!$AK45</f>
        <v>2.88</v>
      </c>
      <c r="G40" s="86">
        <f>'[1]Одн.юг'!$AK46</f>
        <v>3.36</v>
      </c>
      <c r="H40" s="86">
        <f>'[1]Одн.юг'!$AK47</f>
        <v>3.12</v>
      </c>
      <c r="I40" s="86">
        <f>'[1]Одн.юг'!$AK48</f>
        <v>2.88</v>
      </c>
      <c r="J40" s="86">
        <f>'[1]Одн.юг'!$AK49</f>
        <v>3.12</v>
      </c>
      <c r="K40" s="86">
        <f>'[1]Одн.юг'!$AK50</f>
        <v>2.88</v>
      </c>
      <c r="L40" s="86">
        <f>'[1]Одн.юг'!$AK51</f>
        <v>2.88</v>
      </c>
      <c r="M40" s="86">
        <f>'[1]Одн.юг'!$AK52</f>
        <v>2.88</v>
      </c>
      <c r="N40" s="86">
        <f>'[1]Одн.юг'!$AK53</f>
        <v>2.88</v>
      </c>
      <c r="O40" s="86">
        <f>'[1]Одн.юг'!$AK54</f>
        <v>2.88</v>
      </c>
      <c r="P40" s="86">
        <f>'[1]Одн.юг'!$AK55</f>
        <v>2.88</v>
      </c>
      <c r="Q40" s="86">
        <f>'[1]Одн.юг'!$AK56</f>
        <v>2.64</v>
      </c>
      <c r="R40" s="86">
        <f>'[1]Одн.юг'!$AK57</f>
        <v>2.88</v>
      </c>
      <c r="S40" s="86">
        <f>'[1]Одн.юг'!$AK58</f>
        <v>2.88</v>
      </c>
      <c r="T40" s="86">
        <f>'[1]Одн.юг'!$AK59</f>
        <v>2.88</v>
      </c>
      <c r="U40" s="86">
        <f>'[1]Одн.юг'!$AK60</f>
        <v>2.88</v>
      </c>
      <c r="V40" s="86">
        <f>'[1]Одн.юг'!$AK61</f>
        <v>2.88</v>
      </c>
      <c r="W40" s="86">
        <f>'[1]Одн.юг'!$AK62</f>
        <v>2.88</v>
      </c>
      <c r="X40" s="86">
        <f>'[1]Одн.юг'!$AK63</f>
        <v>2.88</v>
      </c>
      <c r="Y40" s="86">
        <f>'[1]Одн.юг'!$AK64</f>
        <v>3.12</v>
      </c>
      <c r="Z40" s="87">
        <f>'[1]Одн.юг'!$AK65</f>
        <v>2.88</v>
      </c>
      <c r="AA40" s="88">
        <f>SUM(C40:Z40)</f>
        <v>70.80000000000003</v>
      </c>
    </row>
    <row r="41" spans="1:27" s="2" customFormat="1" ht="21.75" customHeight="1">
      <c r="A41" s="84"/>
      <c r="B41" s="80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6"/>
      <c r="X41" s="86"/>
      <c r="Y41" s="86"/>
      <c r="Z41" s="87"/>
      <c r="AA41" s="88"/>
    </row>
    <row r="42" spans="1:27" s="2" customFormat="1" ht="21.75" customHeight="1">
      <c r="A42" s="84" t="s">
        <v>73</v>
      </c>
      <c r="B42" s="116">
        <v>100</v>
      </c>
      <c r="C42" s="115">
        <f>'[1]Порт'!M40</f>
        <v>392.08000000000004</v>
      </c>
      <c r="D42" s="115">
        <f>'[1]Порт'!M41</f>
        <v>397.69000000000005</v>
      </c>
      <c r="E42" s="115">
        <f>'[1]Порт'!M42</f>
        <v>371.75000000000006</v>
      </c>
      <c r="F42" s="115">
        <f>'[1]Порт'!M43</f>
        <v>360.79999999999995</v>
      </c>
      <c r="G42" s="115">
        <f>'[1]Порт'!M44</f>
        <v>367.03</v>
      </c>
      <c r="H42" s="115">
        <f>'[1]Порт'!M45</f>
        <v>358.74000000000007</v>
      </c>
      <c r="I42" s="115">
        <f>'[1]Порт'!M46</f>
        <v>356.81</v>
      </c>
      <c r="J42" s="115">
        <f>'[1]Порт'!M47</f>
        <v>362.68</v>
      </c>
      <c r="K42" s="115">
        <f>'[1]Порт'!M48</f>
        <v>397.96</v>
      </c>
      <c r="L42" s="115">
        <f>'[1]Порт'!M49</f>
        <v>410.29999999999995</v>
      </c>
      <c r="M42" s="115">
        <f>'[1]Порт'!M50</f>
        <v>408.16999999999996</v>
      </c>
      <c r="N42" s="115">
        <f>'[1]Порт'!M51</f>
        <v>417.96999999999997</v>
      </c>
      <c r="O42" s="115">
        <f>'[1]Порт'!M52</f>
        <v>409.65</v>
      </c>
      <c r="P42" s="115">
        <f>'[1]Порт'!M53</f>
        <v>408.0400000000001</v>
      </c>
      <c r="Q42" s="115">
        <f>'[1]Порт'!M54</f>
        <v>403.15999999999997</v>
      </c>
      <c r="R42" s="115">
        <f>'[1]Порт'!M55</f>
        <v>385.87</v>
      </c>
      <c r="S42" s="115">
        <f>'[1]Порт'!M56</f>
        <v>383.51</v>
      </c>
      <c r="T42" s="115">
        <f>'[1]Порт'!M57</f>
        <v>369.98</v>
      </c>
      <c r="U42" s="115">
        <f>'[1]Порт'!M58</f>
        <v>361.61</v>
      </c>
      <c r="V42" s="115">
        <f>'[1]Порт'!M59</f>
        <v>347.41999999999996</v>
      </c>
      <c r="W42" s="115">
        <f>'[1]Порт'!M60</f>
        <v>348.28000000000003</v>
      </c>
      <c r="X42" s="115">
        <f>'[1]Порт'!M61</f>
        <v>341.91</v>
      </c>
      <c r="Y42" s="115">
        <f>'[1]Порт'!M62</f>
        <v>339.43000000000006</v>
      </c>
      <c r="Z42" s="159">
        <f>'[1]Порт'!M63</f>
        <v>356.62000000000006</v>
      </c>
      <c r="AA42" s="88">
        <f t="shared" si="0"/>
        <v>9057.460000000001</v>
      </c>
    </row>
    <row r="43" spans="1:27" ht="21.75" customHeight="1">
      <c r="A43" s="116"/>
      <c r="B43" s="160"/>
      <c r="C43" s="161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  <c r="W43" s="117"/>
      <c r="X43" s="117"/>
      <c r="Y43" s="117"/>
      <c r="Z43" s="118"/>
      <c r="AA43" s="119"/>
    </row>
    <row r="44" spans="1:27" ht="18.75" thickBot="1">
      <c r="A44" s="120"/>
      <c r="B44" s="162"/>
      <c r="C44" s="163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/>
      <c r="W44" s="123"/>
      <c r="X44" s="123"/>
      <c r="Y44" s="123"/>
      <c r="Z44" s="124"/>
      <c r="AA44" s="125"/>
    </row>
    <row r="45" spans="1:27" ht="21" thickBot="1">
      <c r="A45" s="126" t="s">
        <v>38</v>
      </c>
      <c r="B45" s="164">
        <f>SUM(B32:B44)</f>
        <v>701</v>
      </c>
      <c r="C45" s="165">
        <f>SUM(C32:C44)</f>
        <v>1317.74</v>
      </c>
      <c r="D45" s="127">
        <f aca="true" t="shared" si="2" ref="D45:Z45">SUM(D32:D44)</f>
        <v>1297.3999999999994</v>
      </c>
      <c r="E45" s="127">
        <f t="shared" si="2"/>
        <v>1208.8500000000008</v>
      </c>
      <c r="F45" s="127">
        <f t="shared" si="2"/>
        <v>1202.94</v>
      </c>
      <c r="G45" s="127">
        <f t="shared" si="2"/>
        <v>1207.6099999999983</v>
      </c>
      <c r="H45" s="127">
        <f t="shared" si="2"/>
        <v>1195.8799999999987</v>
      </c>
      <c r="I45" s="127">
        <f t="shared" si="2"/>
        <v>1483.2700000000023</v>
      </c>
      <c r="J45" s="127">
        <f t="shared" si="2"/>
        <v>1774.3</v>
      </c>
      <c r="K45" s="127">
        <f t="shared" si="2"/>
        <v>2051.5800000000013</v>
      </c>
      <c r="L45" s="127">
        <f t="shared" si="2"/>
        <v>2090.9599999999987</v>
      </c>
      <c r="M45" s="127">
        <f t="shared" si="2"/>
        <v>2079.3499999999985</v>
      </c>
      <c r="N45" s="127">
        <f t="shared" si="2"/>
        <v>2007.7800000000007</v>
      </c>
      <c r="O45" s="127">
        <f t="shared" si="2"/>
        <v>2051.709999999998</v>
      </c>
      <c r="P45" s="127">
        <f t="shared" si="2"/>
        <v>2180.9000000000033</v>
      </c>
      <c r="Q45" s="127">
        <f t="shared" si="2"/>
        <v>1918.5699999999993</v>
      </c>
      <c r="R45" s="127">
        <f t="shared" si="2"/>
        <v>1810.0899999999997</v>
      </c>
      <c r="S45" s="127">
        <f t="shared" si="2"/>
        <v>1711.7300000000007</v>
      </c>
      <c r="T45" s="127">
        <f t="shared" si="2"/>
        <v>1690.7600000000007</v>
      </c>
      <c r="U45" s="127">
        <f t="shared" si="2"/>
        <v>1605.4599999999996</v>
      </c>
      <c r="V45" s="127">
        <f t="shared" si="2"/>
        <v>1270.3200000000002</v>
      </c>
      <c r="W45" s="128">
        <f t="shared" si="2"/>
        <v>1205.3799999999992</v>
      </c>
      <c r="X45" s="128">
        <f t="shared" si="2"/>
        <v>1194.2900000000009</v>
      </c>
      <c r="Y45" s="128">
        <f t="shared" si="2"/>
        <v>1207.5300000000007</v>
      </c>
      <c r="Z45" s="166">
        <f t="shared" si="2"/>
        <v>1187.2399999999993</v>
      </c>
      <c r="AA45" s="167">
        <f>SUM(C45:Z45)</f>
        <v>37951.63999999999</v>
      </c>
    </row>
    <row r="46" spans="2:3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2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43.5" customHeight="1">
      <c r="A47" s="57"/>
      <c r="B47" s="57" t="s">
        <v>39</v>
      </c>
      <c r="C47" s="58"/>
      <c r="D47" s="58"/>
      <c r="E47" s="58"/>
      <c r="F47" s="58"/>
      <c r="G47" s="58"/>
      <c r="H47" s="59"/>
      <c r="I47" s="59"/>
      <c r="J47" s="59"/>
      <c r="K47" s="59"/>
      <c r="L47" s="59"/>
      <c r="M47" s="58"/>
      <c r="N47" s="58"/>
      <c r="O47" s="58"/>
      <c r="P47" s="58"/>
      <c r="Q47" s="58"/>
      <c r="R47" s="3"/>
      <c r="S47" s="3"/>
      <c r="T47" s="3"/>
      <c r="U47" s="3"/>
      <c r="V47" s="3"/>
      <c r="W47" s="3"/>
      <c r="X47" s="3"/>
      <c r="Y47" s="3"/>
      <c r="Z47" s="3"/>
      <c r="AA47" s="129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8">
      <c r="A48" s="60"/>
      <c r="B48" s="60"/>
      <c r="C48" s="4"/>
      <c r="D48" s="4"/>
      <c r="E48" s="4"/>
      <c r="F48" s="4"/>
      <c r="G48" s="4"/>
      <c r="H48" s="61"/>
      <c r="I48" s="61"/>
      <c r="J48" s="61"/>
      <c r="K48" s="61"/>
      <c r="L48" s="61"/>
      <c r="M48" s="4"/>
      <c r="N48" s="4"/>
      <c r="O48" s="4"/>
      <c r="P48" s="4"/>
      <c r="Q48" s="4"/>
      <c r="R48" s="3"/>
      <c r="S48" s="3"/>
      <c r="T48" s="3"/>
      <c r="U48" s="3"/>
      <c r="V48" s="3"/>
      <c r="W48" s="3"/>
      <c r="X48" s="3"/>
      <c r="Y48" s="3"/>
      <c r="Z48" s="3"/>
      <c r="AA48" s="129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27">
      <c r="A49" s="130"/>
      <c r="B49" s="131" t="s">
        <v>46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66"/>
      <c r="V49" s="66"/>
      <c r="W49" s="66"/>
      <c r="X49" s="66"/>
      <c r="Y49" s="3"/>
      <c r="Z49" s="3"/>
      <c r="AA49" s="129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8">
      <c r="A50" s="60"/>
      <c r="B50" s="6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"/>
      <c r="S50" s="3"/>
      <c r="T50" s="3"/>
      <c r="U50" s="3"/>
      <c r="V50" s="3"/>
      <c r="W50" s="3"/>
      <c r="X50" s="3"/>
      <c r="Y50" s="3"/>
      <c r="Z50" s="3"/>
      <c r="AA50" s="129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8">
      <c r="A51" s="67"/>
      <c r="B51" s="69" t="s">
        <v>62</v>
      </c>
      <c r="C51" s="4"/>
      <c r="D51" s="4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4"/>
      <c r="R51" s="3"/>
      <c r="S51" s="3"/>
      <c r="T51" s="3"/>
      <c r="U51" s="3"/>
      <c r="V51" s="3"/>
      <c r="W51" s="3"/>
      <c r="X51" s="3"/>
      <c r="Y51" s="3"/>
      <c r="Z51" s="3"/>
      <c r="AA51" s="129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5">
      <c r="A52" s="69"/>
      <c r="B52" s="6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"/>
      <c r="S52" s="3"/>
      <c r="T52" s="3"/>
      <c r="U52" s="3"/>
      <c r="V52" s="3"/>
      <c r="W52" s="3"/>
      <c r="X52" s="3"/>
      <c r="Y52" s="3"/>
      <c r="Z52" s="3"/>
      <c r="AA52" s="129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8">
      <c r="A53" s="60"/>
      <c r="B53" s="6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"/>
      <c r="S53" s="3"/>
      <c r="T53" s="3"/>
      <c r="U53" s="3"/>
      <c r="V53" s="3"/>
      <c r="W53" s="3"/>
      <c r="X53" s="3"/>
      <c r="Y53" s="3"/>
      <c r="Z53" s="3"/>
      <c r="AA53" s="12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2:3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29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29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29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29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2.75">
      <c r="B69" s="3"/>
      <c r="C69" s="3"/>
      <c r="D69" s="3"/>
      <c r="E69" s="3"/>
      <c r="F69" s="3"/>
      <c r="G69" s="3"/>
      <c r="H69" s="3">
        <v>152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2.75">
      <c r="B70" s="3"/>
      <c r="C70" s="3"/>
      <c r="D70" s="3"/>
      <c r="E70" s="3"/>
      <c r="F70" s="3"/>
      <c r="G70" s="3"/>
      <c r="H70" s="3">
        <v>75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2.75">
      <c r="B71" s="3"/>
      <c r="C71" s="3"/>
      <c r="D71" s="3"/>
      <c r="E71" s="3"/>
      <c r="F71" s="3"/>
      <c r="G71" s="3"/>
      <c r="H71" s="3">
        <v>20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2.75">
      <c r="B72" s="3"/>
      <c r="C72" s="3"/>
      <c r="D72" s="3"/>
      <c r="E72" s="3"/>
      <c r="F72" s="3"/>
      <c r="G72" s="3"/>
      <c r="H72" s="55">
        <v>35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2.75">
      <c r="B73" s="3"/>
      <c r="C73" s="3"/>
      <c r="D73" s="3"/>
      <c r="E73" s="3"/>
      <c r="F73" s="3"/>
      <c r="G73" s="3"/>
      <c r="H73" s="55">
        <v>36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ht="12.75">
      <c r="H74" s="55">
        <v>30</v>
      </c>
    </row>
    <row r="75" ht="12.75">
      <c r="H75" s="55">
        <v>40</v>
      </c>
    </row>
    <row r="76" ht="12.75">
      <c r="H76" s="55">
        <v>20</v>
      </c>
    </row>
    <row r="77" ht="12.75">
      <c r="H77" s="55">
        <v>40</v>
      </c>
    </row>
    <row r="78" ht="12.75">
      <c r="H78" s="55">
        <v>165</v>
      </c>
    </row>
    <row r="79" ht="12.75">
      <c r="H79" s="55">
        <v>115</v>
      </c>
    </row>
    <row r="80" ht="12.75">
      <c r="H80" s="55">
        <v>22</v>
      </c>
    </row>
    <row r="81" ht="12.75">
      <c r="H81" s="55">
        <v>30</v>
      </c>
    </row>
    <row r="82" ht="12.75">
      <c r="H82" s="55">
        <v>60</v>
      </c>
    </row>
    <row r="83" ht="12.75">
      <c r="H83" s="55">
        <v>100</v>
      </c>
    </row>
    <row r="84" ht="12.75">
      <c r="H84" s="55">
        <v>10</v>
      </c>
    </row>
    <row r="85" ht="12.75">
      <c r="H85" s="55">
        <v>140</v>
      </c>
    </row>
    <row r="86" ht="12.75">
      <c r="H86" s="55">
        <v>520</v>
      </c>
    </row>
  </sheetData>
  <sheetProtection/>
  <mergeCells count="4">
    <mergeCell ref="A1:AA1"/>
    <mergeCell ref="A3:AA3"/>
    <mergeCell ref="A7:AA7"/>
    <mergeCell ref="A30:AA30"/>
  </mergeCells>
  <printOptions/>
  <pageMargins left="0" right="0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5"/>
  <sheetViews>
    <sheetView view="pageBreakPreview" zoomScale="85" zoomScaleNormal="60" zoomScaleSheetLayoutView="85" zoomScalePageLayoutView="0" workbookViewId="0" topLeftCell="A4">
      <selection activeCell="Q33" sqref="Q33"/>
    </sheetView>
  </sheetViews>
  <sheetFormatPr defaultColWidth="9.140625" defaultRowHeight="12.75"/>
  <cols>
    <col min="1" max="1" width="26.7109375" style="0" customWidth="1"/>
    <col min="2" max="2" width="7.28125" style="0" customWidth="1"/>
    <col min="3" max="3" width="10.140625" style="0" customWidth="1"/>
    <col min="4" max="5" width="8.421875" style="0" customWidth="1"/>
    <col min="6" max="6" width="8.00390625" style="0" customWidth="1"/>
    <col min="7" max="7" width="6.57421875" style="0" customWidth="1"/>
    <col min="8" max="8" width="8.140625" style="0" customWidth="1"/>
    <col min="9" max="9" width="8.28125" style="0" customWidth="1"/>
    <col min="10" max="10" width="7.7109375" style="0" customWidth="1"/>
    <col min="11" max="11" width="8.00390625" style="0" customWidth="1"/>
    <col min="12" max="12" width="7.7109375" style="0" customWidth="1"/>
    <col min="13" max="13" width="8.00390625" style="0" customWidth="1"/>
    <col min="14" max="14" width="8.8515625" style="0" customWidth="1"/>
    <col min="15" max="15" width="7.7109375" style="0" customWidth="1"/>
    <col min="16" max="16" width="8.421875" style="0" customWidth="1"/>
    <col min="17" max="17" width="8.8515625" style="0" customWidth="1"/>
    <col min="18" max="18" width="7.7109375" style="0" customWidth="1"/>
    <col min="19" max="19" width="8.421875" style="0" customWidth="1"/>
    <col min="20" max="20" width="7.421875" style="0" customWidth="1"/>
    <col min="21" max="21" width="7.7109375" style="0" customWidth="1"/>
    <col min="22" max="22" width="7.421875" style="0" customWidth="1"/>
    <col min="23" max="23" width="8.28125" style="0" customWidth="1"/>
    <col min="24" max="24" width="7.421875" style="0" customWidth="1"/>
    <col min="25" max="25" width="7.8515625" style="0" customWidth="1"/>
    <col min="26" max="26" width="8.57421875" style="0" customWidth="1"/>
    <col min="27" max="27" width="9.57421875" style="0" bestFit="1" customWidth="1"/>
    <col min="28" max="28" width="10.00390625" style="0" customWidth="1"/>
    <col min="29" max="29" width="10.00390625" style="0" hidden="1" customWidth="1"/>
    <col min="30" max="30" width="8.140625" style="0" customWidth="1"/>
    <col min="31" max="31" width="10.7109375" style="0" customWidth="1"/>
    <col min="32" max="32" width="10.421875" style="0" customWidth="1"/>
  </cols>
  <sheetData>
    <row r="1" spans="1:2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0" ht="31.5" customHeight="1">
      <c r="A3" s="168" t="s">
        <v>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2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hidden="1">
      <c r="A6" s="4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7"/>
      <c r="AB6" s="4"/>
    </row>
    <row r="7" spans="1:30" ht="28.5" customHeight="1">
      <c r="A7" s="168" t="s">
        <v>49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</row>
    <row r="8" spans="1:28" ht="26.25" thickBot="1">
      <c r="A8" s="4"/>
      <c r="B8" s="4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4" ht="15.75" thickBot="1">
      <c r="A9" s="9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11">
        <v>10</v>
      </c>
      <c r="M9" s="11">
        <v>11</v>
      </c>
      <c r="N9" s="11">
        <v>12</v>
      </c>
      <c r="O9" s="11">
        <v>13</v>
      </c>
      <c r="P9" s="11">
        <v>14</v>
      </c>
      <c r="Q9" s="11">
        <v>15</v>
      </c>
      <c r="R9" s="11">
        <v>16</v>
      </c>
      <c r="S9" s="11">
        <v>17</v>
      </c>
      <c r="T9" s="11">
        <v>18</v>
      </c>
      <c r="U9" s="11">
        <v>19</v>
      </c>
      <c r="V9" s="11">
        <v>20</v>
      </c>
      <c r="W9" s="11">
        <v>21</v>
      </c>
      <c r="X9" s="11">
        <v>22</v>
      </c>
      <c r="Y9" s="11">
        <v>23</v>
      </c>
      <c r="Z9" s="11">
        <v>24</v>
      </c>
      <c r="AA9" s="11" t="s">
        <v>0</v>
      </c>
      <c r="AB9" s="12" t="s">
        <v>1</v>
      </c>
      <c r="AC9" s="13" t="s">
        <v>23</v>
      </c>
      <c r="AD9" s="14" t="s">
        <v>24</v>
      </c>
      <c r="AE9" s="132" t="s">
        <v>41</v>
      </c>
      <c r="AF9" s="133" t="s">
        <v>42</v>
      </c>
      <c r="AG9" s="1"/>
      <c r="AH9" s="1"/>
    </row>
    <row r="10" spans="1:34" ht="15">
      <c r="A10" s="15" t="s">
        <v>2</v>
      </c>
      <c r="B10" s="16" t="s">
        <v>3</v>
      </c>
      <c r="C10" s="17">
        <v>4114.8</v>
      </c>
      <c r="D10" s="17">
        <v>4095.6</v>
      </c>
      <c r="E10" s="17">
        <v>4130.4</v>
      </c>
      <c r="F10" s="17">
        <v>4167.6</v>
      </c>
      <c r="G10" s="17">
        <v>4156.8</v>
      </c>
      <c r="H10" s="17">
        <v>4216.8</v>
      </c>
      <c r="I10" s="17">
        <v>4278</v>
      </c>
      <c r="J10" s="17">
        <v>4875.6</v>
      </c>
      <c r="K10" s="17">
        <v>5340</v>
      </c>
      <c r="L10" s="17">
        <v>5550</v>
      </c>
      <c r="M10" s="17">
        <v>5690.4</v>
      </c>
      <c r="N10" s="17">
        <v>5643.6</v>
      </c>
      <c r="O10" s="17">
        <v>5655.6</v>
      </c>
      <c r="P10" s="17">
        <v>5586</v>
      </c>
      <c r="Q10" s="17">
        <v>5631.599999999999</v>
      </c>
      <c r="R10" s="17">
        <v>5324.4</v>
      </c>
      <c r="S10" s="17">
        <v>5083.2</v>
      </c>
      <c r="T10" s="17">
        <v>4744.8</v>
      </c>
      <c r="U10" s="17">
        <v>4474.8</v>
      </c>
      <c r="V10" s="17">
        <v>4350</v>
      </c>
      <c r="W10" s="18">
        <v>4300.8</v>
      </c>
      <c r="X10" s="17">
        <v>4248</v>
      </c>
      <c r="Y10" s="17">
        <v>4201.2</v>
      </c>
      <c r="Z10" s="17">
        <v>4135.2</v>
      </c>
      <c r="AA10" s="19">
        <v>113995.2</v>
      </c>
      <c r="AB10" s="20">
        <v>4749.8</v>
      </c>
      <c r="AC10" s="21">
        <v>5690.4</v>
      </c>
      <c r="AD10" s="22">
        <v>5690.4</v>
      </c>
      <c r="AE10" s="134">
        <v>0.8347040629832702</v>
      </c>
      <c r="AF10" s="135">
        <v>0.8347040629832702</v>
      </c>
      <c r="AG10" s="1"/>
      <c r="AH10" s="1"/>
    </row>
    <row r="11" spans="1:34" ht="15">
      <c r="A11" s="23"/>
      <c r="B11" s="24" t="s">
        <v>4</v>
      </c>
      <c r="C11" s="25">
        <v>936</v>
      </c>
      <c r="D11" s="25">
        <v>948</v>
      </c>
      <c r="E11" s="25">
        <v>985.2</v>
      </c>
      <c r="F11" s="25">
        <v>980.4</v>
      </c>
      <c r="G11" s="25">
        <v>966</v>
      </c>
      <c r="H11" s="25">
        <v>986.4</v>
      </c>
      <c r="I11" s="25">
        <v>982.8</v>
      </c>
      <c r="J11" s="25">
        <v>1132.8</v>
      </c>
      <c r="K11" s="25">
        <v>1196.4</v>
      </c>
      <c r="L11" s="25">
        <v>1232.4</v>
      </c>
      <c r="M11" s="25">
        <v>1292.4</v>
      </c>
      <c r="N11" s="25">
        <v>1300.8</v>
      </c>
      <c r="O11" s="25">
        <v>1281.6</v>
      </c>
      <c r="P11" s="25">
        <v>1285.2</v>
      </c>
      <c r="Q11" s="25">
        <v>1264.8</v>
      </c>
      <c r="R11" s="25">
        <v>1238.4</v>
      </c>
      <c r="S11" s="25">
        <v>1218</v>
      </c>
      <c r="T11" s="25">
        <v>1086</v>
      </c>
      <c r="U11" s="25">
        <v>970.8</v>
      </c>
      <c r="V11" s="25">
        <v>966</v>
      </c>
      <c r="W11" s="25">
        <v>996</v>
      </c>
      <c r="X11" s="25">
        <v>973.2</v>
      </c>
      <c r="Y11" s="25">
        <v>938.4</v>
      </c>
      <c r="Z11" s="25">
        <v>921.6</v>
      </c>
      <c r="AA11" s="25">
        <v>26079.600000000002</v>
      </c>
      <c r="AB11" s="26">
        <v>1086.65</v>
      </c>
      <c r="AC11" s="27"/>
      <c r="AD11" s="28"/>
      <c r="AE11" s="136"/>
      <c r="AF11" s="137"/>
      <c r="AG11" s="1"/>
      <c r="AH11" s="1"/>
    </row>
    <row r="12" spans="1:34" ht="15">
      <c r="A12" s="23" t="s">
        <v>5</v>
      </c>
      <c r="B12" s="24" t="s">
        <v>3</v>
      </c>
      <c r="C12" s="29">
        <v>1552.5800000000004</v>
      </c>
      <c r="D12" s="29">
        <v>1549.7999999999997</v>
      </c>
      <c r="E12" s="29">
        <v>1537.6599999999994</v>
      </c>
      <c r="F12" s="29">
        <v>1541.1100000000006</v>
      </c>
      <c r="G12" s="29">
        <v>1542.96</v>
      </c>
      <c r="H12" s="29">
        <v>1560.1599999999999</v>
      </c>
      <c r="I12" s="29">
        <v>1562.5300000000002</v>
      </c>
      <c r="J12" s="29">
        <v>1636.4300000000003</v>
      </c>
      <c r="K12" s="29">
        <v>1765.54</v>
      </c>
      <c r="L12" s="29">
        <v>1777.9800000000005</v>
      </c>
      <c r="M12" s="29">
        <v>1753.3499999999995</v>
      </c>
      <c r="N12" s="29">
        <v>1696.5500000000002</v>
      </c>
      <c r="O12" s="29">
        <v>1694.3300000000008</v>
      </c>
      <c r="P12" s="29">
        <v>1681.7500000000005</v>
      </c>
      <c r="Q12" s="29">
        <v>1722.6799999999994</v>
      </c>
      <c r="R12" s="29">
        <v>1619.0299999999997</v>
      </c>
      <c r="S12" s="29">
        <v>1632.2299999999996</v>
      </c>
      <c r="T12" s="29">
        <v>1640.3200000000002</v>
      </c>
      <c r="U12" s="29">
        <v>1642.06</v>
      </c>
      <c r="V12" s="29">
        <v>1629.0900000000001</v>
      </c>
      <c r="W12" s="29">
        <v>1583.17</v>
      </c>
      <c r="X12" s="29">
        <v>1545.15</v>
      </c>
      <c r="Y12" s="29">
        <v>1540.1799999999998</v>
      </c>
      <c r="Z12" s="29">
        <v>1526.6599999999999</v>
      </c>
      <c r="AA12" s="25">
        <v>38933.3</v>
      </c>
      <c r="AB12" s="26">
        <v>1622.2208333333335</v>
      </c>
      <c r="AC12" s="27"/>
      <c r="AD12" s="30">
        <v>1777.9800000000005</v>
      </c>
      <c r="AE12" s="136"/>
      <c r="AF12" s="137"/>
      <c r="AG12" s="1"/>
      <c r="AH12" s="1"/>
    </row>
    <row r="13" spans="1:34" ht="15">
      <c r="A13" s="23" t="s">
        <v>6</v>
      </c>
      <c r="B13" s="24" t="s">
        <v>3</v>
      </c>
      <c r="C13" s="25">
        <v>2562.22</v>
      </c>
      <c r="D13" s="25">
        <v>2545.8</v>
      </c>
      <c r="E13" s="25">
        <v>2592.7400000000002</v>
      </c>
      <c r="F13" s="25">
        <v>2626.49</v>
      </c>
      <c r="G13" s="25">
        <v>2613.84</v>
      </c>
      <c r="H13" s="25">
        <v>2657.6400000000003</v>
      </c>
      <c r="I13" s="25">
        <v>2715.47</v>
      </c>
      <c r="J13" s="25">
        <v>3239.17</v>
      </c>
      <c r="K13" s="25">
        <v>3574.46</v>
      </c>
      <c r="L13" s="25">
        <v>3772.0199999999995</v>
      </c>
      <c r="M13" s="25">
        <v>3937.05</v>
      </c>
      <c r="N13" s="25">
        <v>3947.05</v>
      </c>
      <c r="O13" s="25">
        <v>3961.2699999999995</v>
      </c>
      <c r="P13" s="25">
        <v>3904.2499999999995</v>
      </c>
      <c r="Q13" s="25">
        <v>3908.92</v>
      </c>
      <c r="R13" s="25">
        <v>3705.37</v>
      </c>
      <c r="S13" s="25">
        <v>3450.9700000000003</v>
      </c>
      <c r="T13" s="25">
        <v>3104.48</v>
      </c>
      <c r="U13" s="25">
        <v>2832.7400000000002</v>
      </c>
      <c r="V13" s="25">
        <v>2720.91</v>
      </c>
      <c r="W13" s="25">
        <v>2717.63</v>
      </c>
      <c r="X13" s="25">
        <v>2702.85</v>
      </c>
      <c r="Y13" s="25">
        <v>2661.02</v>
      </c>
      <c r="Z13" s="25">
        <v>2608.54</v>
      </c>
      <c r="AA13" s="25">
        <v>75062.50000000001</v>
      </c>
      <c r="AB13" s="31">
        <v>3127.6041666666674</v>
      </c>
      <c r="AC13" s="27"/>
      <c r="AD13" s="30">
        <v>3961.2699999999995</v>
      </c>
      <c r="AE13" s="136"/>
      <c r="AF13" s="137"/>
      <c r="AG13" s="1"/>
      <c r="AH13" s="1"/>
    </row>
    <row r="14" spans="1:34" ht="15">
      <c r="A14" s="23" t="s">
        <v>7</v>
      </c>
      <c r="B14" s="24" t="s">
        <v>3</v>
      </c>
      <c r="C14" s="25">
        <v>4114.8</v>
      </c>
      <c r="D14" s="25">
        <v>4095.6</v>
      </c>
      <c r="E14" s="25">
        <v>4130.4</v>
      </c>
      <c r="F14" s="25">
        <v>4167.6</v>
      </c>
      <c r="G14" s="24">
        <v>4156.8</v>
      </c>
      <c r="H14" s="25">
        <v>4216.8</v>
      </c>
      <c r="I14" s="25">
        <v>4278</v>
      </c>
      <c r="J14" s="25">
        <v>4875.6</v>
      </c>
      <c r="K14" s="25">
        <v>5340</v>
      </c>
      <c r="L14" s="25">
        <v>5550</v>
      </c>
      <c r="M14" s="25">
        <v>5690.4</v>
      </c>
      <c r="N14" s="25">
        <v>5643.6</v>
      </c>
      <c r="O14" s="25">
        <v>5655.6</v>
      </c>
      <c r="P14" s="25">
        <v>5586</v>
      </c>
      <c r="Q14" s="25">
        <v>5631.599999999999</v>
      </c>
      <c r="R14" s="25">
        <v>5324.4</v>
      </c>
      <c r="S14" s="25">
        <v>5083.2</v>
      </c>
      <c r="T14" s="25">
        <v>4744.8</v>
      </c>
      <c r="U14" s="25">
        <v>4474.8</v>
      </c>
      <c r="V14" s="25">
        <v>4350</v>
      </c>
      <c r="W14" s="25">
        <v>4300.8</v>
      </c>
      <c r="X14" s="25">
        <v>4248</v>
      </c>
      <c r="Y14" s="25">
        <v>4201.2</v>
      </c>
      <c r="Z14" s="29">
        <v>4135.2</v>
      </c>
      <c r="AA14" s="25">
        <v>113995.2</v>
      </c>
      <c r="AB14" s="31">
        <v>4749.8</v>
      </c>
      <c r="AC14" s="27"/>
      <c r="AD14" s="28"/>
      <c r="AE14" s="136"/>
      <c r="AF14" s="137"/>
      <c r="AG14" s="1"/>
      <c r="AH14" s="1"/>
    </row>
    <row r="15" spans="1:34" ht="15">
      <c r="A15" s="23" t="s">
        <v>8</v>
      </c>
      <c r="B15" s="24" t="s">
        <v>9</v>
      </c>
      <c r="C15" s="32">
        <v>6.1</v>
      </c>
      <c r="D15" s="32">
        <v>6.1</v>
      </c>
      <c r="E15" s="32">
        <v>6.1</v>
      </c>
      <c r="F15" s="32">
        <v>6.1</v>
      </c>
      <c r="G15" s="32">
        <v>6.1</v>
      </c>
      <c r="H15" s="32">
        <v>6.1</v>
      </c>
      <c r="I15" s="32">
        <v>6.1</v>
      </c>
      <c r="J15" s="32">
        <v>6.1</v>
      </c>
      <c r="K15" s="32">
        <v>6</v>
      </c>
      <c r="L15" s="32">
        <v>6</v>
      </c>
      <c r="M15" s="32">
        <v>6</v>
      </c>
      <c r="N15" s="32">
        <v>6</v>
      </c>
      <c r="O15" s="32">
        <v>6</v>
      </c>
      <c r="P15" s="32">
        <v>6</v>
      </c>
      <c r="Q15" s="32">
        <v>5.9</v>
      </c>
      <c r="R15" s="32">
        <v>5.9</v>
      </c>
      <c r="S15" s="32">
        <v>5.9</v>
      </c>
      <c r="T15" s="32">
        <v>5.9</v>
      </c>
      <c r="U15" s="32">
        <v>6</v>
      </c>
      <c r="V15" s="32">
        <v>6</v>
      </c>
      <c r="W15" s="32">
        <v>6</v>
      </c>
      <c r="X15" s="32">
        <v>6</v>
      </c>
      <c r="Y15" s="32">
        <v>6</v>
      </c>
      <c r="Z15" s="32">
        <v>6</v>
      </c>
      <c r="AA15" s="33"/>
      <c r="AB15" s="33"/>
      <c r="AC15" s="27"/>
      <c r="AD15" s="28"/>
      <c r="AE15" s="136"/>
      <c r="AF15" s="137"/>
      <c r="AG15" s="1"/>
      <c r="AH15" s="1"/>
    </row>
    <row r="16" spans="1:34" ht="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4"/>
      <c r="AC16" s="27"/>
      <c r="AD16" s="28"/>
      <c r="AE16" s="136"/>
      <c r="AF16" s="137"/>
      <c r="AG16" s="1"/>
      <c r="AH16" s="1"/>
    </row>
    <row r="17" spans="1:34" ht="15">
      <c r="A17" s="23" t="s">
        <v>10</v>
      </c>
      <c r="B17" s="24" t="s">
        <v>3</v>
      </c>
      <c r="C17" s="17">
        <v>3413.2799999999997</v>
      </c>
      <c r="D17" s="17">
        <v>3435.3599999999997</v>
      </c>
      <c r="E17" s="17">
        <v>3438</v>
      </c>
      <c r="F17" s="17">
        <v>3429.84</v>
      </c>
      <c r="G17" s="17">
        <v>3377.52</v>
      </c>
      <c r="H17" s="17">
        <v>3342.48</v>
      </c>
      <c r="I17" s="17">
        <v>2869.52</v>
      </c>
      <c r="J17" s="17">
        <v>3576.96</v>
      </c>
      <c r="K17" s="17">
        <v>3735.3599999999997</v>
      </c>
      <c r="L17" s="17">
        <v>4128.72</v>
      </c>
      <c r="M17" s="17">
        <v>4391.280000000001</v>
      </c>
      <c r="N17" s="17">
        <v>4199.040000000001</v>
      </c>
      <c r="O17" s="17">
        <v>3935.2799999999997</v>
      </c>
      <c r="P17" s="17">
        <v>3989.2799999999997</v>
      </c>
      <c r="Q17" s="17">
        <v>4291.68</v>
      </c>
      <c r="R17" s="17">
        <v>4344</v>
      </c>
      <c r="S17" s="17">
        <v>4326.72</v>
      </c>
      <c r="T17" s="17">
        <v>4135.4400000000005</v>
      </c>
      <c r="U17" s="17">
        <v>3978.2400000000002</v>
      </c>
      <c r="V17" s="17">
        <v>3963.12</v>
      </c>
      <c r="W17" s="17">
        <v>3795.1200000000003</v>
      </c>
      <c r="X17" s="17">
        <v>3453.84</v>
      </c>
      <c r="Y17" s="17">
        <v>3448.8</v>
      </c>
      <c r="Z17" s="17">
        <v>3216.96</v>
      </c>
      <c r="AA17" s="25">
        <v>90215.84</v>
      </c>
      <c r="AB17" s="26">
        <v>3758.7933333333335</v>
      </c>
      <c r="AC17" s="21">
        <v>4391.280000000001</v>
      </c>
      <c r="AD17" s="30">
        <v>4391.280000000001</v>
      </c>
      <c r="AE17" s="134">
        <v>0.8559675842427112</v>
      </c>
      <c r="AF17" s="135">
        <v>0.8559675842427112</v>
      </c>
      <c r="AG17" s="1"/>
      <c r="AH17" s="1"/>
    </row>
    <row r="18" spans="1:34" ht="15">
      <c r="A18" s="23"/>
      <c r="B18" s="24" t="s">
        <v>4</v>
      </c>
      <c r="C18" s="17">
        <v>1556.16</v>
      </c>
      <c r="D18" s="17">
        <v>1595.5200000000002</v>
      </c>
      <c r="E18" s="17">
        <v>1612.0800000000002</v>
      </c>
      <c r="F18" s="17">
        <v>1634.64</v>
      </c>
      <c r="G18" s="17">
        <v>1599.8899999999999</v>
      </c>
      <c r="H18" s="17">
        <v>1602.24</v>
      </c>
      <c r="I18" s="17">
        <v>1252.8</v>
      </c>
      <c r="J18" s="17">
        <v>1426.5600000000002</v>
      </c>
      <c r="K18" s="17">
        <v>1681.4399999999998</v>
      </c>
      <c r="L18" s="17">
        <v>1800</v>
      </c>
      <c r="M18" s="17">
        <v>1836.48</v>
      </c>
      <c r="N18" s="17">
        <v>1692.9599999999998</v>
      </c>
      <c r="O18" s="17">
        <v>1561.6799999999998</v>
      </c>
      <c r="P18" s="17">
        <v>1742.3999999999999</v>
      </c>
      <c r="Q18" s="17">
        <v>1859.52</v>
      </c>
      <c r="R18" s="17">
        <v>1821.8400000000001</v>
      </c>
      <c r="S18" s="17">
        <v>1846.56</v>
      </c>
      <c r="T18" s="17">
        <v>1733.76</v>
      </c>
      <c r="U18" s="17">
        <v>1706.88</v>
      </c>
      <c r="V18" s="17">
        <v>1650</v>
      </c>
      <c r="W18" s="17">
        <v>1608.72</v>
      </c>
      <c r="X18" s="17">
        <v>1517.0400000000002</v>
      </c>
      <c r="Y18" s="17">
        <v>1509.6</v>
      </c>
      <c r="Z18" s="17">
        <v>1372.1200000000001</v>
      </c>
      <c r="AA18" s="25">
        <v>39220.89000000001</v>
      </c>
      <c r="AB18" s="26">
        <v>1634.2037500000004</v>
      </c>
      <c r="AC18" s="27"/>
      <c r="AD18" s="28"/>
      <c r="AE18" s="136"/>
      <c r="AF18" s="137"/>
      <c r="AG18" s="1"/>
      <c r="AH18" s="1"/>
    </row>
    <row r="19" spans="1:34" ht="15">
      <c r="A19" s="23" t="s">
        <v>5</v>
      </c>
      <c r="B19" s="24" t="s">
        <v>3</v>
      </c>
      <c r="C19" s="25">
        <v>1757.2099999999912</v>
      </c>
      <c r="D19" s="25">
        <v>1805.8099999999954</v>
      </c>
      <c r="E19" s="25">
        <v>1808.6800000000114</v>
      </c>
      <c r="F19" s="25">
        <v>1808.6299999999937</v>
      </c>
      <c r="G19" s="25">
        <v>1814.4599999999946</v>
      </c>
      <c r="H19" s="25">
        <v>1799.3500000000029</v>
      </c>
      <c r="I19" s="25">
        <v>1238.7799999999954</v>
      </c>
      <c r="J19" s="25">
        <v>1317.4300000000117</v>
      </c>
      <c r="K19" s="25">
        <v>1264.8299999999854</v>
      </c>
      <c r="L19" s="25">
        <v>1508.0200000000127</v>
      </c>
      <c r="M19" s="25">
        <v>1605.1599999999958</v>
      </c>
      <c r="N19" s="25">
        <v>1430.6800000000103</v>
      </c>
      <c r="O19" s="25">
        <v>1335.7899999999881</v>
      </c>
      <c r="P19" s="25">
        <v>1362.5500000000043</v>
      </c>
      <c r="Q19" s="25">
        <v>1302.3499999999935</v>
      </c>
      <c r="R19" s="25">
        <v>1562.030000000006</v>
      </c>
      <c r="S19" s="25">
        <v>1648.4000000000055</v>
      </c>
      <c r="T19" s="25">
        <v>1528.5099999999948</v>
      </c>
      <c r="U19" s="25">
        <v>1477.330000000009</v>
      </c>
      <c r="V19" s="25">
        <v>1507.2399999999948</v>
      </c>
      <c r="W19" s="25">
        <v>1387.1000000000067</v>
      </c>
      <c r="X19" s="25">
        <v>1352.3799999999933</v>
      </c>
      <c r="Y19" s="25">
        <v>1398.5399999999945</v>
      </c>
      <c r="Z19" s="25">
        <v>1364.8400000000097</v>
      </c>
      <c r="AA19" s="25">
        <v>36386.299999999996</v>
      </c>
      <c r="AB19" s="26">
        <v>1516.095833333333</v>
      </c>
      <c r="AC19" s="27"/>
      <c r="AD19" s="30">
        <v>1814.4599999999946</v>
      </c>
      <c r="AE19" s="136"/>
      <c r="AF19" s="137"/>
      <c r="AG19" s="1"/>
      <c r="AH19" s="1"/>
    </row>
    <row r="20" spans="1:34" ht="15">
      <c r="A20" s="23" t="s">
        <v>6</v>
      </c>
      <c r="B20" s="24" t="s">
        <v>3</v>
      </c>
      <c r="C20" s="25">
        <v>1656.0700000000086</v>
      </c>
      <c r="D20" s="25">
        <v>1629.5500000000043</v>
      </c>
      <c r="E20" s="25">
        <v>1629.3199999999886</v>
      </c>
      <c r="F20" s="25">
        <v>1621.2100000000064</v>
      </c>
      <c r="G20" s="25">
        <v>1563.0600000000054</v>
      </c>
      <c r="H20" s="25">
        <v>1543.1299999999972</v>
      </c>
      <c r="I20" s="25">
        <v>1630.7400000000046</v>
      </c>
      <c r="J20" s="25">
        <v>2259.5299999999884</v>
      </c>
      <c r="K20" s="35">
        <v>2470.5300000000143</v>
      </c>
      <c r="L20" s="35">
        <v>2620.6999999999875</v>
      </c>
      <c r="M20" s="35">
        <v>2786.120000000005</v>
      </c>
      <c r="N20" s="25">
        <v>2768.3599999999906</v>
      </c>
      <c r="O20" s="25">
        <v>2599.4900000000116</v>
      </c>
      <c r="P20" s="25">
        <v>2626.7299999999955</v>
      </c>
      <c r="Q20" s="25">
        <v>2989.3300000000067</v>
      </c>
      <c r="R20" s="25">
        <v>2781.969999999994</v>
      </c>
      <c r="S20" s="25">
        <v>2678.3199999999947</v>
      </c>
      <c r="T20" s="25">
        <v>2606.9300000000057</v>
      </c>
      <c r="U20" s="25">
        <v>2500.909999999991</v>
      </c>
      <c r="V20" s="25">
        <v>2455.880000000005</v>
      </c>
      <c r="W20" s="25">
        <v>2408.0199999999936</v>
      </c>
      <c r="X20" s="25">
        <v>2101.460000000007</v>
      </c>
      <c r="Y20" s="25">
        <v>2050.2600000000057</v>
      </c>
      <c r="Z20" s="25">
        <v>1852.1199999999903</v>
      </c>
      <c r="AA20" s="25">
        <v>53829.74</v>
      </c>
      <c r="AB20" s="26">
        <v>2242.9058333333332</v>
      </c>
      <c r="AC20" s="27"/>
      <c r="AD20" s="30">
        <v>2989.3300000000067</v>
      </c>
      <c r="AE20" s="136"/>
      <c r="AF20" s="137"/>
      <c r="AG20" s="1"/>
      <c r="AH20" s="1"/>
    </row>
    <row r="21" spans="1:34" ht="15">
      <c r="A21" s="23" t="s">
        <v>7</v>
      </c>
      <c r="B21" s="24" t="s">
        <v>3</v>
      </c>
      <c r="C21" s="25">
        <v>3413.2799999999997</v>
      </c>
      <c r="D21" s="25">
        <v>3435.3599999999997</v>
      </c>
      <c r="E21" s="25">
        <v>3438</v>
      </c>
      <c r="F21" s="25">
        <v>3429.84</v>
      </c>
      <c r="G21" s="24">
        <v>3377.52</v>
      </c>
      <c r="H21" s="25">
        <v>3342.48</v>
      </c>
      <c r="I21" s="25">
        <v>2869.52</v>
      </c>
      <c r="J21" s="25">
        <v>3576.96</v>
      </c>
      <c r="K21" s="35">
        <v>3735.3599999999997</v>
      </c>
      <c r="L21" s="35">
        <v>4128.72</v>
      </c>
      <c r="M21" s="35">
        <v>4391.280000000001</v>
      </c>
      <c r="N21" s="25">
        <v>4199.040000000001</v>
      </c>
      <c r="O21" s="25">
        <v>3935.2799999999997</v>
      </c>
      <c r="P21" s="25">
        <v>3989.2799999999997</v>
      </c>
      <c r="Q21" s="25">
        <v>4291.68</v>
      </c>
      <c r="R21" s="25">
        <v>4344</v>
      </c>
      <c r="S21" s="25">
        <v>4326.72</v>
      </c>
      <c r="T21" s="25">
        <v>4135.4400000000005</v>
      </c>
      <c r="U21" s="25">
        <v>3978.2400000000002</v>
      </c>
      <c r="V21" s="25">
        <v>3963.12</v>
      </c>
      <c r="W21" s="25">
        <v>3795.1200000000003</v>
      </c>
      <c r="X21" s="25">
        <v>3453.84</v>
      </c>
      <c r="Y21" s="25">
        <v>3448.8</v>
      </c>
      <c r="Z21" s="25">
        <v>3216.96</v>
      </c>
      <c r="AA21" s="25">
        <v>90215.84</v>
      </c>
      <c r="AB21" s="26">
        <v>3758.9933333333333</v>
      </c>
      <c r="AC21" s="27"/>
      <c r="AD21" s="28"/>
      <c r="AE21" s="136"/>
      <c r="AF21" s="137"/>
      <c r="AG21" s="1"/>
      <c r="AH21" s="1"/>
    </row>
    <row r="22" spans="1:34" ht="15">
      <c r="A22" s="23" t="s">
        <v>8</v>
      </c>
      <c r="B22" s="24" t="s">
        <v>9</v>
      </c>
      <c r="C22" s="32">
        <v>6</v>
      </c>
      <c r="D22" s="32">
        <v>6</v>
      </c>
      <c r="E22" s="32">
        <v>6</v>
      </c>
      <c r="F22" s="32">
        <v>6</v>
      </c>
      <c r="G22" s="32">
        <v>6</v>
      </c>
      <c r="H22" s="32">
        <v>6</v>
      </c>
      <c r="I22" s="32">
        <v>6</v>
      </c>
      <c r="J22" s="32">
        <v>6</v>
      </c>
      <c r="K22" s="32">
        <v>6.1</v>
      </c>
      <c r="L22" s="32">
        <v>6.1</v>
      </c>
      <c r="M22" s="32">
        <v>6.1</v>
      </c>
      <c r="N22" s="32">
        <v>6</v>
      </c>
      <c r="O22" s="32">
        <v>6</v>
      </c>
      <c r="P22" s="32">
        <v>6</v>
      </c>
      <c r="Q22" s="32">
        <v>6</v>
      </c>
      <c r="R22" s="32">
        <v>6</v>
      </c>
      <c r="S22" s="32">
        <v>6.1</v>
      </c>
      <c r="T22" s="32">
        <v>6.1</v>
      </c>
      <c r="U22" s="32">
        <v>6.1</v>
      </c>
      <c r="V22" s="32">
        <v>6.1</v>
      </c>
      <c r="W22" s="32">
        <v>6</v>
      </c>
      <c r="X22" s="32">
        <v>6</v>
      </c>
      <c r="Y22" s="32">
        <v>6.1</v>
      </c>
      <c r="Z22" s="32">
        <v>6.1</v>
      </c>
      <c r="AA22" s="35"/>
      <c r="AB22" s="36"/>
      <c r="AC22" s="27"/>
      <c r="AD22" s="28"/>
      <c r="AE22" s="136"/>
      <c r="AF22" s="137"/>
      <c r="AG22" s="1"/>
      <c r="AH22" s="1"/>
    </row>
    <row r="23" spans="1:34" ht="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32"/>
      <c r="L23" s="32"/>
      <c r="M23" s="32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24"/>
      <c r="AB23" s="34"/>
      <c r="AC23" s="27"/>
      <c r="AD23" s="28"/>
      <c r="AE23" s="136"/>
      <c r="AF23" s="137"/>
      <c r="AG23" s="1"/>
      <c r="AH23" s="1"/>
    </row>
    <row r="24" spans="1:34" ht="15">
      <c r="A24" s="23" t="s">
        <v>11</v>
      </c>
      <c r="B24" s="24" t="s">
        <v>3</v>
      </c>
      <c r="C24" s="17">
        <v>202.56</v>
      </c>
      <c r="D24" s="17">
        <v>188.4</v>
      </c>
      <c r="E24" s="17">
        <v>189.84</v>
      </c>
      <c r="F24" s="17">
        <v>175.68</v>
      </c>
      <c r="G24" s="17">
        <v>198.72</v>
      </c>
      <c r="H24" s="17">
        <v>216.72</v>
      </c>
      <c r="I24" s="17">
        <v>220.8</v>
      </c>
      <c r="J24" s="17">
        <v>227.04</v>
      </c>
      <c r="K24" s="17">
        <v>204.24</v>
      </c>
      <c r="L24" s="17">
        <v>319.44</v>
      </c>
      <c r="M24" s="17">
        <v>302.4</v>
      </c>
      <c r="N24" s="17">
        <v>288.96</v>
      </c>
      <c r="O24" s="17">
        <v>350.88</v>
      </c>
      <c r="P24" s="17">
        <v>251.76</v>
      </c>
      <c r="Q24" s="17">
        <v>353.76</v>
      </c>
      <c r="R24" s="17">
        <v>378.96</v>
      </c>
      <c r="S24" s="17">
        <v>315.36</v>
      </c>
      <c r="T24" s="17">
        <v>333.12</v>
      </c>
      <c r="U24" s="17">
        <v>237.36</v>
      </c>
      <c r="V24" s="17">
        <v>231.6</v>
      </c>
      <c r="W24" s="17">
        <v>236.4</v>
      </c>
      <c r="X24" s="17">
        <v>227.76</v>
      </c>
      <c r="Y24" s="17">
        <v>206.64</v>
      </c>
      <c r="Z24" s="17">
        <v>194.16</v>
      </c>
      <c r="AA24" s="25">
        <v>6052.56</v>
      </c>
      <c r="AB24" s="26">
        <v>252.19000000000003</v>
      </c>
      <c r="AC24" s="21">
        <v>378.96</v>
      </c>
      <c r="AD24" s="30">
        <v>378.96</v>
      </c>
      <c r="AE24" s="134">
        <v>0.6654792062486807</v>
      </c>
      <c r="AF24" s="135">
        <v>0.6654792062486807</v>
      </c>
      <c r="AG24" s="1"/>
      <c r="AH24" s="1"/>
    </row>
    <row r="25" spans="1:34" ht="15">
      <c r="A25" s="23"/>
      <c r="B25" s="24" t="s">
        <v>4</v>
      </c>
      <c r="C25" s="17">
        <v>68.88</v>
      </c>
      <c r="D25" s="17">
        <v>68.64</v>
      </c>
      <c r="E25" s="17">
        <v>67.68</v>
      </c>
      <c r="F25" s="17">
        <v>67.2</v>
      </c>
      <c r="G25" s="17">
        <v>75.12</v>
      </c>
      <c r="H25" s="17">
        <v>85.44</v>
      </c>
      <c r="I25" s="17">
        <v>84.96</v>
      </c>
      <c r="J25" s="17">
        <v>85.2</v>
      </c>
      <c r="K25" s="17">
        <v>81.84</v>
      </c>
      <c r="L25" s="17">
        <v>73.2</v>
      </c>
      <c r="M25" s="17">
        <v>79.92</v>
      </c>
      <c r="N25" s="17">
        <v>86.16</v>
      </c>
      <c r="O25" s="17">
        <v>76.8</v>
      </c>
      <c r="P25" s="17">
        <v>58.8</v>
      </c>
      <c r="Q25" s="17">
        <v>99.84</v>
      </c>
      <c r="R25" s="17">
        <v>124.56</v>
      </c>
      <c r="S25" s="17">
        <v>94.8</v>
      </c>
      <c r="T25" s="17">
        <v>95.28</v>
      </c>
      <c r="U25" s="17">
        <v>77.52</v>
      </c>
      <c r="V25" s="17">
        <v>83.28</v>
      </c>
      <c r="W25" s="17">
        <v>82.32</v>
      </c>
      <c r="X25" s="17">
        <v>78.72</v>
      </c>
      <c r="Y25" s="17">
        <v>70.08</v>
      </c>
      <c r="Z25" s="17">
        <v>66</v>
      </c>
      <c r="AA25" s="25">
        <v>1932.2399999999996</v>
      </c>
      <c r="AB25" s="26">
        <v>80.50999999999998</v>
      </c>
      <c r="AC25" s="27"/>
      <c r="AD25" s="28"/>
      <c r="AE25" s="136"/>
      <c r="AF25" s="137"/>
      <c r="AG25" s="1"/>
      <c r="AH25" s="1"/>
    </row>
    <row r="26" spans="1:34" ht="15">
      <c r="A26" s="23" t="s">
        <v>5</v>
      </c>
      <c r="B26" s="24" t="s">
        <v>3</v>
      </c>
      <c r="C26" s="25">
        <v>63.22</v>
      </c>
      <c r="D26" s="25">
        <v>62.150000000000006</v>
      </c>
      <c r="E26" s="25">
        <v>61.34</v>
      </c>
      <c r="F26" s="25">
        <v>59.18000000000001</v>
      </c>
      <c r="G26" s="25">
        <v>59.53999999999999</v>
      </c>
      <c r="H26" s="25">
        <v>62.22</v>
      </c>
      <c r="I26" s="25">
        <v>62.120000000000005</v>
      </c>
      <c r="J26" s="25">
        <v>63.09</v>
      </c>
      <c r="K26" s="25">
        <v>59.05000000000001</v>
      </c>
      <c r="L26" s="25">
        <v>149.23999999999998</v>
      </c>
      <c r="M26" s="25">
        <v>132.70999999999998</v>
      </c>
      <c r="N26" s="25">
        <v>134.37999999999997</v>
      </c>
      <c r="O26" s="25">
        <v>186.05</v>
      </c>
      <c r="P26" s="25">
        <v>97.88</v>
      </c>
      <c r="Q26" s="25">
        <v>184.70999999999998</v>
      </c>
      <c r="R26" s="25">
        <v>186.32</v>
      </c>
      <c r="S26" s="25">
        <v>142.00000000000003</v>
      </c>
      <c r="T26" s="25">
        <v>164.53</v>
      </c>
      <c r="U26" s="25">
        <v>58.68000000000001</v>
      </c>
      <c r="V26" s="25">
        <v>58.58000000000001</v>
      </c>
      <c r="W26" s="25">
        <v>58.34000000000003</v>
      </c>
      <c r="X26" s="25">
        <v>58.130000000000024</v>
      </c>
      <c r="Y26" s="25">
        <v>58.27999999999997</v>
      </c>
      <c r="Z26" s="25">
        <v>58.94999999999999</v>
      </c>
      <c r="AA26" s="25">
        <v>2280.6899999999996</v>
      </c>
      <c r="AB26" s="26">
        <v>95.02874999999999</v>
      </c>
      <c r="AC26" s="27"/>
      <c r="AD26" s="30">
        <v>186.32</v>
      </c>
      <c r="AE26" s="136"/>
      <c r="AF26" s="137"/>
      <c r="AG26" s="1"/>
      <c r="AH26" s="1"/>
    </row>
    <row r="27" spans="1:34" ht="15">
      <c r="A27" s="23" t="s">
        <v>6</v>
      </c>
      <c r="B27" s="24" t="s">
        <v>3</v>
      </c>
      <c r="C27" s="25">
        <v>139.34</v>
      </c>
      <c r="D27" s="25">
        <v>126.25</v>
      </c>
      <c r="E27" s="25">
        <v>128.5</v>
      </c>
      <c r="F27" s="25">
        <v>116.5</v>
      </c>
      <c r="G27" s="25">
        <v>139.18</v>
      </c>
      <c r="H27" s="25">
        <v>154.5</v>
      </c>
      <c r="I27" s="25">
        <v>158.68</v>
      </c>
      <c r="J27" s="25">
        <v>163.95</v>
      </c>
      <c r="K27" s="25">
        <v>145.19</v>
      </c>
      <c r="L27" s="25">
        <v>170.20000000000002</v>
      </c>
      <c r="M27" s="25">
        <v>169.69</v>
      </c>
      <c r="N27" s="25">
        <v>154.58</v>
      </c>
      <c r="O27" s="25">
        <v>164.82999999999998</v>
      </c>
      <c r="P27" s="25">
        <v>153.88</v>
      </c>
      <c r="Q27" s="25">
        <v>169.05</v>
      </c>
      <c r="R27" s="25">
        <v>192.64</v>
      </c>
      <c r="S27" s="25">
        <v>173.35999999999999</v>
      </c>
      <c r="T27" s="25">
        <v>168.59</v>
      </c>
      <c r="U27" s="25">
        <v>178.68</v>
      </c>
      <c r="V27" s="25">
        <v>173.01999999999998</v>
      </c>
      <c r="W27" s="25">
        <v>178.05999999999997</v>
      </c>
      <c r="X27" s="25">
        <v>169.62999999999997</v>
      </c>
      <c r="Y27" s="25">
        <v>148.36</v>
      </c>
      <c r="Z27" s="25">
        <v>135.21</v>
      </c>
      <c r="AA27" s="25">
        <v>3771.8700000000003</v>
      </c>
      <c r="AB27" s="26">
        <v>157.16125000000002</v>
      </c>
      <c r="AC27" s="27"/>
      <c r="AD27" s="30">
        <v>192.64</v>
      </c>
      <c r="AE27" s="136"/>
      <c r="AF27" s="137"/>
      <c r="AG27" s="1"/>
      <c r="AH27" s="1"/>
    </row>
    <row r="28" spans="1:34" ht="15">
      <c r="A28" s="23" t="s">
        <v>7</v>
      </c>
      <c r="B28" s="24" t="s">
        <v>3</v>
      </c>
      <c r="C28" s="25">
        <v>202.56</v>
      </c>
      <c r="D28" s="25">
        <v>188.4</v>
      </c>
      <c r="E28" s="25">
        <v>189.84</v>
      </c>
      <c r="F28" s="25">
        <v>175.68</v>
      </c>
      <c r="G28" s="25">
        <v>198.72</v>
      </c>
      <c r="H28" s="25">
        <v>216.72</v>
      </c>
      <c r="I28" s="25">
        <v>220.8</v>
      </c>
      <c r="J28" s="25">
        <v>227.04</v>
      </c>
      <c r="K28" s="35">
        <v>204.24</v>
      </c>
      <c r="L28" s="35">
        <v>319.44</v>
      </c>
      <c r="M28" s="35">
        <v>302.4</v>
      </c>
      <c r="N28" s="25">
        <v>288.96</v>
      </c>
      <c r="O28" s="25">
        <v>350.88</v>
      </c>
      <c r="P28" s="25">
        <v>251.76</v>
      </c>
      <c r="Q28" s="25">
        <v>353.76</v>
      </c>
      <c r="R28" s="25">
        <v>378.96</v>
      </c>
      <c r="S28" s="25">
        <v>315.36</v>
      </c>
      <c r="T28" s="25">
        <v>333.12</v>
      </c>
      <c r="U28" s="25">
        <v>237.36</v>
      </c>
      <c r="V28" s="25">
        <v>231.6</v>
      </c>
      <c r="W28" s="25">
        <v>236.4</v>
      </c>
      <c r="X28" s="25">
        <v>227.76</v>
      </c>
      <c r="Y28" s="25">
        <v>206.64</v>
      </c>
      <c r="Z28" s="25">
        <v>194.16</v>
      </c>
      <c r="AA28" s="25">
        <v>6052.56</v>
      </c>
      <c r="AB28" s="26">
        <v>252.19000000000003</v>
      </c>
      <c r="AC28" s="27"/>
      <c r="AD28" s="28"/>
      <c r="AE28" s="136"/>
      <c r="AF28" s="137"/>
      <c r="AG28" s="1"/>
      <c r="AH28" s="1"/>
    </row>
    <row r="29" spans="1:34" ht="15">
      <c r="A29" s="23" t="s">
        <v>8</v>
      </c>
      <c r="B29" s="24" t="s">
        <v>9</v>
      </c>
      <c r="C29" s="37">
        <v>6</v>
      </c>
      <c r="D29" s="37">
        <v>6</v>
      </c>
      <c r="E29" s="37">
        <v>6</v>
      </c>
      <c r="F29" s="37">
        <v>6</v>
      </c>
      <c r="G29" s="37">
        <v>6</v>
      </c>
      <c r="H29" s="37">
        <v>6</v>
      </c>
      <c r="I29" s="37">
        <v>6</v>
      </c>
      <c r="J29" s="37">
        <v>6</v>
      </c>
      <c r="K29" s="32">
        <v>6</v>
      </c>
      <c r="L29" s="32">
        <v>5.9</v>
      </c>
      <c r="M29" s="32">
        <v>5.9</v>
      </c>
      <c r="N29" s="32">
        <v>5.8</v>
      </c>
      <c r="O29" s="32">
        <v>5.8</v>
      </c>
      <c r="P29" s="32">
        <v>5.8</v>
      </c>
      <c r="Q29" s="32">
        <v>5.8</v>
      </c>
      <c r="R29" s="32">
        <v>5.8</v>
      </c>
      <c r="S29" s="32">
        <v>5.8</v>
      </c>
      <c r="T29" s="32">
        <v>6</v>
      </c>
      <c r="U29" s="32">
        <v>6</v>
      </c>
      <c r="V29" s="32">
        <v>6</v>
      </c>
      <c r="W29" s="32">
        <v>6</v>
      </c>
      <c r="X29" s="32">
        <v>6</v>
      </c>
      <c r="Y29" s="32">
        <v>6</v>
      </c>
      <c r="Z29" s="32">
        <v>6</v>
      </c>
      <c r="AA29" s="32"/>
      <c r="AB29" s="32"/>
      <c r="AC29" s="38"/>
      <c r="AD29" s="39"/>
      <c r="AE29" s="138"/>
      <c r="AF29" s="139"/>
      <c r="AG29" s="1"/>
      <c r="AH29" s="1"/>
    </row>
    <row r="30" spans="1:34" ht="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4"/>
      <c r="AC30" s="27"/>
      <c r="AD30" s="28"/>
      <c r="AE30" s="136"/>
      <c r="AF30" s="137"/>
      <c r="AG30" s="1"/>
      <c r="AH30" s="1"/>
    </row>
    <row r="31" spans="1:33" s="1" customFormat="1" ht="15">
      <c r="A31" s="40" t="s">
        <v>12</v>
      </c>
      <c r="B31" s="41" t="s">
        <v>3</v>
      </c>
      <c r="C31" s="42">
        <v>7730.64</v>
      </c>
      <c r="D31" s="42">
        <v>7719.359999999999</v>
      </c>
      <c r="E31" s="42">
        <v>7758.24</v>
      </c>
      <c r="F31" s="42">
        <v>7773.120000000001</v>
      </c>
      <c r="G31" s="42">
        <v>7733.04</v>
      </c>
      <c r="H31" s="42">
        <v>7776.000000000001</v>
      </c>
      <c r="I31" s="42">
        <v>7368.320000000001</v>
      </c>
      <c r="J31" s="42">
        <v>8679.600000000002</v>
      </c>
      <c r="K31" s="42">
        <v>9279.6</v>
      </c>
      <c r="L31" s="42">
        <v>9998.160000000002</v>
      </c>
      <c r="M31" s="42">
        <v>10384.08</v>
      </c>
      <c r="N31" s="42">
        <v>10131.6</v>
      </c>
      <c r="O31" s="42">
        <v>9941.76</v>
      </c>
      <c r="P31" s="42">
        <v>9827.039999999999</v>
      </c>
      <c r="Q31" s="42">
        <v>10277.039999999999</v>
      </c>
      <c r="R31" s="42">
        <v>10047.359999999999</v>
      </c>
      <c r="S31" s="42">
        <v>9725.28</v>
      </c>
      <c r="T31" s="42">
        <v>9213.360000000002</v>
      </c>
      <c r="U31" s="42">
        <v>8690.400000000001</v>
      </c>
      <c r="V31" s="42">
        <v>8544.72</v>
      </c>
      <c r="W31" s="42">
        <v>8332.32</v>
      </c>
      <c r="X31" s="42">
        <v>7929.6</v>
      </c>
      <c r="Y31" s="42">
        <v>7856.64</v>
      </c>
      <c r="Z31" s="42">
        <v>7546.32</v>
      </c>
      <c r="AA31" s="42">
        <v>210263.59999999998</v>
      </c>
      <c r="AB31" s="42">
        <v>8760.783333333335</v>
      </c>
      <c r="AC31" s="43">
        <v>10460.64</v>
      </c>
      <c r="AD31" s="44">
        <v>10460.64</v>
      </c>
      <c r="AE31" s="140">
        <v>0.8374997450761459</v>
      </c>
      <c r="AF31" s="141">
        <v>0.8374997450761459</v>
      </c>
      <c r="AG31" s="1">
        <v>7368.320000000001</v>
      </c>
    </row>
    <row r="32" spans="1:33" s="1" customFormat="1" ht="15">
      <c r="A32" s="40"/>
      <c r="B32" s="41" t="s">
        <v>4</v>
      </c>
      <c r="C32" s="42">
        <v>2561.04</v>
      </c>
      <c r="D32" s="42">
        <v>2612.1600000000003</v>
      </c>
      <c r="E32" s="42">
        <v>2664.96</v>
      </c>
      <c r="F32" s="42">
        <v>2682.24</v>
      </c>
      <c r="G32" s="42">
        <v>2641.0099999999998</v>
      </c>
      <c r="H32" s="42">
        <v>2674.08</v>
      </c>
      <c r="I32" s="42">
        <v>2320.56</v>
      </c>
      <c r="J32" s="42">
        <v>2644.56</v>
      </c>
      <c r="K32" s="42">
        <v>2959.6800000000003</v>
      </c>
      <c r="L32" s="42">
        <v>3105.6</v>
      </c>
      <c r="M32" s="42">
        <v>3208.8</v>
      </c>
      <c r="N32" s="42">
        <v>3079.9199999999996</v>
      </c>
      <c r="O32" s="42">
        <v>2920.08</v>
      </c>
      <c r="P32" s="42">
        <v>3086.4</v>
      </c>
      <c r="Q32" s="42">
        <v>3224.16</v>
      </c>
      <c r="R32" s="42">
        <v>3184.8</v>
      </c>
      <c r="S32" s="42">
        <v>3159.36</v>
      </c>
      <c r="T32" s="42">
        <v>2915.0400000000004</v>
      </c>
      <c r="U32" s="42">
        <v>2755.2000000000003</v>
      </c>
      <c r="V32" s="42">
        <v>2699.28</v>
      </c>
      <c r="W32" s="42">
        <v>2687.0400000000004</v>
      </c>
      <c r="X32" s="42">
        <v>2568.96</v>
      </c>
      <c r="Y32" s="42">
        <v>2518.08</v>
      </c>
      <c r="Z32" s="42">
        <v>2359.7200000000003</v>
      </c>
      <c r="AA32" s="42">
        <v>67232.73</v>
      </c>
      <c r="AB32" s="45">
        <v>2801.36375</v>
      </c>
      <c r="AC32" s="43"/>
      <c r="AD32" s="46"/>
      <c r="AE32" s="142"/>
      <c r="AF32" s="143"/>
      <c r="AG32" s="1">
        <v>2320.56</v>
      </c>
    </row>
    <row r="33" spans="1:33" s="1" customFormat="1" ht="15">
      <c r="A33" s="40" t="s">
        <v>5</v>
      </c>
      <c r="B33" s="41" t="s">
        <v>3</v>
      </c>
      <c r="C33" s="42">
        <v>3373.009999999992</v>
      </c>
      <c r="D33" s="42">
        <v>3417.7599999999948</v>
      </c>
      <c r="E33" s="42">
        <v>3407.680000000011</v>
      </c>
      <c r="F33" s="42">
        <v>3408.9199999999946</v>
      </c>
      <c r="G33" s="42">
        <v>3416.9599999999946</v>
      </c>
      <c r="H33" s="42">
        <v>3420.730000000003</v>
      </c>
      <c r="I33" s="42">
        <v>2863.4299999999957</v>
      </c>
      <c r="J33" s="42">
        <v>3016.9500000000144</v>
      </c>
      <c r="K33" s="42">
        <v>3089.4199999999864</v>
      </c>
      <c r="L33" s="42">
        <v>3435.2400000000152</v>
      </c>
      <c r="M33" s="42">
        <v>3491.219999999995</v>
      </c>
      <c r="N33" s="42">
        <v>3261.6100000000097</v>
      </c>
      <c r="O33" s="42">
        <v>3216.169999999989</v>
      </c>
      <c r="P33" s="42">
        <v>3142.180000000004</v>
      </c>
      <c r="Q33" s="42">
        <v>3209.7399999999916</v>
      </c>
      <c r="R33" s="42">
        <v>3367.3800000000047</v>
      </c>
      <c r="S33" s="42">
        <v>3422.6300000000056</v>
      </c>
      <c r="T33" s="42">
        <v>3333.359999999997</v>
      </c>
      <c r="U33" s="42">
        <v>3178.0700000000097</v>
      </c>
      <c r="V33" s="42">
        <v>3194.9099999999944</v>
      </c>
      <c r="W33" s="42">
        <v>3028.610000000005</v>
      </c>
      <c r="X33" s="42">
        <v>2955.6599999999935</v>
      </c>
      <c r="Y33" s="42">
        <v>2996.9999999999945</v>
      </c>
      <c r="Z33" s="42">
        <v>2950.450000000009</v>
      </c>
      <c r="AA33" s="42">
        <v>77599.48999999996</v>
      </c>
      <c r="AB33" s="42">
        <v>3233.1120833333343</v>
      </c>
      <c r="AC33" s="43"/>
      <c r="AD33" s="44">
        <v>3491.219999999995</v>
      </c>
      <c r="AE33" s="142"/>
      <c r="AF33" s="143"/>
      <c r="AG33" s="1">
        <v>2863.4299999999957</v>
      </c>
    </row>
    <row r="34" spans="1:33" s="1" customFormat="1" ht="15">
      <c r="A34" s="40" t="s">
        <v>6</v>
      </c>
      <c r="B34" s="41" t="s">
        <v>3</v>
      </c>
      <c r="C34" s="42">
        <v>4357.630000000008</v>
      </c>
      <c r="D34" s="42">
        <v>4301.600000000004</v>
      </c>
      <c r="E34" s="42">
        <v>4350.559999999989</v>
      </c>
      <c r="F34" s="42">
        <v>4364.200000000006</v>
      </c>
      <c r="G34" s="42">
        <v>4316.080000000005</v>
      </c>
      <c r="H34" s="42">
        <v>4355.269999999998</v>
      </c>
      <c r="I34" s="42">
        <v>4504.890000000005</v>
      </c>
      <c r="J34" s="42">
        <v>5662.649999999988</v>
      </c>
      <c r="K34" s="42">
        <v>6190.180000000014</v>
      </c>
      <c r="L34" s="42">
        <v>6562.919999999986</v>
      </c>
      <c r="M34" s="42">
        <v>6892.860000000005</v>
      </c>
      <c r="N34" s="42">
        <v>6869.989999999991</v>
      </c>
      <c r="O34" s="42">
        <v>6725.590000000011</v>
      </c>
      <c r="P34" s="42">
        <v>6684.859999999995</v>
      </c>
      <c r="Q34" s="42">
        <v>7067.3000000000075</v>
      </c>
      <c r="R34" s="42">
        <v>6679.979999999994</v>
      </c>
      <c r="S34" s="42">
        <v>6302.649999999995</v>
      </c>
      <c r="T34" s="42">
        <v>5880.0000000000055</v>
      </c>
      <c r="U34" s="42">
        <v>5512.329999999992</v>
      </c>
      <c r="V34" s="42">
        <v>5349.810000000005</v>
      </c>
      <c r="W34" s="42">
        <v>5303.709999999995</v>
      </c>
      <c r="X34" s="42">
        <v>4973.940000000007</v>
      </c>
      <c r="Y34" s="42">
        <v>4859.640000000006</v>
      </c>
      <c r="Z34" s="42">
        <v>4595.869999999991</v>
      </c>
      <c r="AA34" s="42">
        <v>132664.11000000002</v>
      </c>
      <c r="AB34" s="42">
        <v>5527.67125</v>
      </c>
      <c r="AC34" s="43"/>
      <c r="AD34" s="44">
        <v>7067.3000000000075</v>
      </c>
      <c r="AE34" s="142"/>
      <c r="AF34" s="143"/>
      <c r="AG34" s="1">
        <v>4301.600000000004</v>
      </c>
    </row>
    <row r="35" spans="1:33" s="1" customFormat="1" ht="15.75" thickBot="1">
      <c r="A35" s="47" t="s">
        <v>7</v>
      </c>
      <c r="B35" s="48" t="s">
        <v>3</v>
      </c>
      <c r="C35" s="49">
        <v>7730.64</v>
      </c>
      <c r="D35" s="49">
        <v>7719.359999999999</v>
      </c>
      <c r="E35" s="49">
        <v>7758.24</v>
      </c>
      <c r="F35" s="49">
        <v>7773.120000000001</v>
      </c>
      <c r="G35" s="49">
        <v>7733.04</v>
      </c>
      <c r="H35" s="49">
        <v>7776.000000000001</v>
      </c>
      <c r="I35" s="49">
        <v>7368.320000000001</v>
      </c>
      <c r="J35" s="49">
        <v>8679.600000000002</v>
      </c>
      <c r="K35" s="49">
        <v>9279.6</v>
      </c>
      <c r="L35" s="49">
        <v>9998.160000000002</v>
      </c>
      <c r="M35" s="49">
        <v>10384.08</v>
      </c>
      <c r="N35" s="49">
        <v>10131.6</v>
      </c>
      <c r="O35" s="49">
        <v>9941.76</v>
      </c>
      <c r="P35" s="49">
        <v>9827.039999999999</v>
      </c>
      <c r="Q35" s="49">
        <v>10277.039999999999</v>
      </c>
      <c r="R35" s="49">
        <v>10047.359999999999</v>
      </c>
      <c r="S35" s="49">
        <v>9725.28</v>
      </c>
      <c r="T35" s="49">
        <v>9213.360000000002</v>
      </c>
      <c r="U35" s="49">
        <v>8690.400000000001</v>
      </c>
      <c r="V35" s="49">
        <v>8544.72</v>
      </c>
      <c r="W35" s="49">
        <v>8332.32</v>
      </c>
      <c r="X35" s="49">
        <v>7929.6</v>
      </c>
      <c r="Y35" s="49">
        <v>7856.64</v>
      </c>
      <c r="Z35" s="49">
        <v>7546.32</v>
      </c>
      <c r="AA35" s="49">
        <v>210264.60000000003</v>
      </c>
      <c r="AB35" s="50">
        <v>8761.025000000001</v>
      </c>
      <c r="AC35" s="43"/>
      <c r="AD35" s="51"/>
      <c r="AE35" s="142"/>
      <c r="AF35" s="143"/>
      <c r="AG35" s="1">
        <v>7368.320000000001</v>
      </c>
    </row>
    <row r="36" spans="1:34" ht="12.75">
      <c r="A36" s="52"/>
      <c r="B36" s="5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54"/>
      <c r="AD36" s="55"/>
      <c r="AE36" s="54"/>
      <c r="AF36" s="54"/>
      <c r="AG36" s="1"/>
      <c r="AH36" s="1"/>
    </row>
    <row r="37" spans="1:34" ht="12.75">
      <c r="A37" s="52"/>
      <c r="B37" s="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4"/>
      <c r="AD37" s="55"/>
      <c r="AE37" s="54"/>
      <c r="AF37" s="54"/>
      <c r="AG37" s="1"/>
      <c r="AH37" s="1"/>
    </row>
    <row r="38" spans="1:34" ht="12.75">
      <c r="A38" s="52"/>
      <c r="B38" s="5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4"/>
      <c r="AD38" s="55"/>
      <c r="AE38" s="54"/>
      <c r="AF38" s="54"/>
      <c r="AG38" s="1"/>
      <c r="AH38" s="1"/>
    </row>
    <row r="39" spans="1:34" ht="12.75">
      <c r="A39" s="52"/>
      <c r="B39" s="5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3"/>
      <c r="AB39" s="53"/>
      <c r="AC39" s="54"/>
      <c r="AD39" s="56"/>
      <c r="AE39" s="1"/>
      <c r="AF39" s="1"/>
      <c r="AG39" s="1"/>
      <c r="AH39" s="1"/>
    </row>
    <row r="40" spans="1:30" ht="30">
      <c r="A40" s="52"/>
      <c r="B40" s="53"/>
      <c r="C40" s="57" t="s">
        <v>40</v>
      </c>
      <c r="D40" s="58"/>
      <c r="E40" s="58"/>
      <c r="F40" s="58"/>
      <c r="G40" s="58"/>
      <c r="H40" s="58"/>
      <c r="I40" s="59"/>
      <c r="J40" s="59"/>
      <c r="K40" s="59"/>
      <c r="L40" s="59"/>
      <c r="M40" s="59"/>
      <c r="N40" s="58"/>
      <c r="O40" s="58"/>
      <c r="P40" s="58"/>
      <c r="Q40" s="58"/>
      <c r="R40" s="58"/>
      <c r="S40" s="3"/>
      <c r="T40" s="58"/>
      <c r="U40" s="58"/>
      <c r="V40" s="4"/>
      <c r="W40" s="4"/>
      <c r="X40" s="4"/>
      <c r="Y40" s="4"/>
      <c r="Z40" s="4"/>
      <c r="AA40" s="53"/>
      <c r="AB40" s="53"/>
      <c r="AC40" s="3"/>
      <c r="AD40" s="56"/>
    </row>
    <row r="41" spans="1:29" ht="18">
      <c r="A41" s="52"/>
      <c r="B41" s="53"/>
      <c r="C41" s="60"/>
      <c r="D41" s="4"/>
      <c r="E41" s="4"/>
      <c r="F41" s="4"/>
      <c r="G41" s="4"/>
      <c r="H41" s="4"/>
      <c r="I41" s="4"/>
      <c r="J41" s="4"/>
      <c r="K41" s="61"/>
      <c r="L41" s="61"/>
      <c r="M41" s="61"/>
      <c r="N41" s="61"/>
      <c r="O41" s="6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3"/>
      <c r="AB41" s="53"/>
      <c r="AC41" s="3"/>
    </row>
    <row r="42" spans="1:29" ht="18">
      <c r="A42" s="52"/>
      <c r="B42" s="53"/>
      <c r="C42" s="60"/>
      <c r="D42" s="62"/>
      <c r="E42" s="62"/>
      <c r="F42" s="62"/>
      <c r="G42" s="62"/>
      <c r="H42" s="62"/>
      <c r="I42" s="62"/>
      <c r="J42" s="62"/>
      <c r="K42" s="61"/>
      <c r="L42" s="61"/>
      <c r="M42" s="61"/>
      <c r="N42" s="61"/>
      <c r="O42" s="61"/>
      <c r="P42" s="62"/>
      <c r="Q42" s="62"/>
      <c r="R42" s="62"/>
      <c r="S42" s="62"/>
      <c r="T42" s="62"/>
      <c r="U42" s="62"/>
      <c r="V42" s="62"/>
      <c r="W42" s="62"/>
      <c r="X42" s="4"/>
      <c r="Y42" s="4"/>
      <c r="Z42" s="4"/>
      <c r="AA42" s="53"/>
      <c r="AB42" s="53"/>
      <c r="AC42" s="3"/>
    </row>
    <row r="43" spans="1:29" ht="23.25">
      <c r="A43" s="52"/>
      <c r="B43" s="53"/>
      <c r="C43" s="63" t="s">
        <v>45</v>
      </c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5"/>
      <c r="O43" s="65"/>
      <c r="P43" s="66"/>
      <c r="Q43" s="66"/>
      <c r="R43" s="66"/>
      <c r="S43" s="66"/>
      <c r="T43" s="66"/>
      <c r="U43" s="66"/>
      <c r="V43" s="66"/>
      <c r="W43" s="66"/>
      <c r="X43" s="62"/>
      <c r="Y43" s="4"/>
      <c r="Z43" s="4"/>
      <c r="AA43" s="53"/>
      <c r="AB43" s="53"/>
      <c r="AC43" s="3"/>
    </row>
    <row r="44" spans="1:29" ht="18">
      <c r="A44" s="52"/>
      <c r="B44" s="53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1"/>
      <c r="N44" s="61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4"/>
      <c r="Z44" s="4"/>
      <c r="AA44" s="53"/>
      <c r="AB44" s="53"/>
      <c r="AC44" s="3"/>
    </row>
    <row r="45" spans="1:29" ht="18">
      <c r="A45" s="52"/>
      <c r="B45" s="53"/>
      <c r="C45" s="60"/>
      <c r="D45" s="62"/>
      <c r="E45" s="62"/>
      <c r="F45" s="62"/>
      <c r="G45" s="62"/>
      <c r="H45" s="62"/>
      <c r="I45" s="62"/>
      <c r="J45" s="62"/>
      <c r="K45" s="62"/>
      <c r="L45" s="62"/>
      <c r="M45" s="61"/>
      <c r="N45" s="61"/>
      <c r="O45" s="61"/>
      <c r="P45" s="62"/>
      <c r="Q45" s="62"/>
      <c r="R45" s="62"/>
      <c r="S45" s="62"/>
      <c r="T45" s="62"/>
      <c r="U45" s="62"/>
      <c r="V45" s="62"/>
      <c r="W45" s="62"/>
      <c r="X45" s="62"/>
      <c r="Y45" s="4"/>
      <c r="Z45" s="4"/>
      <c r="AA45" s="53"/>
      <c r="AB45" s="53"/>
      <c r="AC45" s="3"/>
    </row>
    <row r="46" spans="1:29" ht="15">
      <c r="A46" s="52"/>
      <c r="B46" s="53"/>
      <c r="C46" s="69" t="s">
        <v>47</v>
      </c>
      <c r="D46" s="4"/>
      <c r="E46" s="4"/>
      <c r="F46" s="4"/>
      <c r="G46" s="4"/>
      <c r="H46" s="4"/>
      <c r="I46" s="4"/>
      <c r="J46" s="4"/>
      <c r="K46" s="4"/>
      <c r="L46" s="4"/>
      <c r="M46" s="61"/>
      <c r="N46" s="61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4"/>
      <c r="Z46" s="4"/>
      <c r="AA46" s="4"/>
      <c r="AB46" s="53"/>
      <c r="AC46" s="3"/>
    </row>
    <row r="47" spans="1:31" ht="23.25">
      <c r="A47" s="52"/>
      <c r="B47" s="53"/>
      <c r="M47" s="144"/>
      <c r="N47" s="144"/>
      <c r="O47" s="144"/>
      <c r="P47" s="145"/>
      <c r="Q47" s="145"/>
      <c r="R47" s="145"/>
      <c r="S47" s="145"/>
      <c r="T47" s="145"/>
      <c r="U47" s="145"/>
      <c r="V47" s="145"/>
      <c r="W47" s="145"/>
      <c r="X47" s="62"/>
      <c r="Y47" s="68"/>
      <c r="Z47" s="68"/>
      <c r="AA47" s="68"/>
      <c r="AB47" s="68"/>
      <c r="AC47" s="68"/>
      <c r="AD47" s="146"/>
      <c r="AE47" s="146"/>
    </row>
    <row r="48" spans="1:29" ht="12.75">
      <c r="A48" s="61"/>
      <c r="B48" s="4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"/>
      <c r="Y48" s="4"/>
      <c r="Z48" s="4"/>
      <c r="AA48" s="4"/>
      <c r="AB48" s="4"/>
      <c r="AC48" s="3"/>
    </row>
    <row r="49" spans="1:29" ht="12.75">
      <c r="A49" s="61"/>
      <c r="B49" s="4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4"/>
      <c r="Y49" s="4"/>
      <c r="Z49" s="4"/>
      <c r="AA49" s="4"/>
      <c r="AB49" s="4"/>
      <c r="AC49" s="3"/>
    </row>
    <row r="50" spans="1:29" ht="12.75">
      <c r="A50" s="61"/>
      <c r="B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"/>
    </row>
    <row r="51" spans="1:29" ht="18">
      <c r="A51" s="61"/>
      <c r="B51" s="4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"/>
    </row>
    <row r="52" spans="1:29" ht="15.75">
      <c r="A52" s="61"/>
      <c r="B52" s="4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</row>
    <row r="53" spans="1:29" ht="15.75">
      <c r="A53" s="61"/>
      <c r="B53" s="4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"/>
    </row>
    <row r="54" spans="1:28" ht="12.75">
      <c r="A54" s="147"/>
      <c r="B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2.75">
      <c r="A55" s="4"/>
      <c r="B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4"/>
      <c r="B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4"/>
      <c r="B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4"/>
      <c r="B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4"/>
      <c r="B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</sheetData>
  <sheetProtection/>
  <mergeCells count="2">
    <mergeCell ref="A7:AD7"/>
    <mergeCell ref="A3:AD3"/>
  </mergeCells>
  <printOptions/>
  <pageMargins left="0" right="0" top="1.1811023622047245" bottom="0.984251968503937" header="0.5118110236220472" footer="0.5118110236220472"/>
  <pageSetup horizontalDpi="600" verticalDpi="600" orientation="landscape" paperSize="9" scale="55" r:id="rId1"/>
  <rowBreaks count="1" manualBreakCount="1">
    <brk id="48" max="255" man="1"/>
  </rowBreaks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87"/>
  <sheetViews>
    <sheetView tabSelected="1" view="pageBreakPreview" zoomScale="55" zoomScaleNormal="50" zoomScaleSheetLayoutView="55" zoomScalePageLayoutView="0" workbookViewId="0" topLeftCell="A1">
      <selection activeCell="M40" sqref="M40"/>
    </sheetView>
  </sheetViews>
  <sheetFormatPr defaultColWidth="9.140625" defaultRowHeight="12.75"/>
  <cols>
    <col min="1" max="1" width="64.140625" style="0" customWidth="1"/>
    <col min="2" max="2" width="10.7109375" style="0" customWidth="1"/>
    <col min="3" max="3" width="15.57421875" style="0" customWidth="1"/>
    <col min="4" max="26" width="8.7109375" style="0" customWidth="1"/>
    <col min="27" max="27" width="17.7109375" style="0" customWidth="1"/>
  </cols>
  <sheetData>
    <row r="1" spans="1:27" ht="36.7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3" spans="1:27" ht="54.75" customHeight="1">
      <c r="A3" s="172" t="s">
        <v>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ht="28.5" customHeight="1"/>
    <row r="5" ht="2.25" customHeight="1" thickBot="1"/>
    <row r="6" spans="1:27" ht="114" customHeight="1" thickBot="1">
      <c r="A6" s="70" t="s">
        <v>26</v>
      </c>
      <c r="B6" s="71" t="s">
        <v>51</v>
      </c>
      <c r="C6" s="72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  <c r="K6" s="73">
        <v>9</v>
      </c>
      <c r="L6" s="73">
        <v>10</v>
      </c>
      <c r="M6" s="73">
        <v>11</v>
      </c>
      <c r="N6" s="73">
        <v>12</v>
      </c>
      <c r="O6" s="73">
        <v>13</v>
      </c>
      <c r="P6" s="73">
        <v>14</v>
      </c>
      <c r="Q6" s="73">
        <v>15</v>
      </c>
      <c r="R6" s="73">
        <v>16</v>
      </c>
      <c r="S6" s="73">
        <v>17</v>
      </c>
      <c r="T6" s="73">
        <v>18</v>
      </c>
      <c r="U6" s="73">
        <v>19</v>
      </c>
      <c r="V6" s="73">
        <v>20</v>
      </c>
      <c r="W6" s="73">
        <v>21</v>
      </c>
      <c r="X6" s="73">
        <v>22</v>
      </c>
      <c r="Y6" s="73">
        <v>23</v>
      </c>
      <c r="Z6" s="74">
        <v>24</v>
      </c>
      <c r="AA6" s="70" t="s">
        <v>27</v>
      </c>
    </row>
    <row r="7" spans="1:27" ht="30.75" customHeight="1" thickBot="1">
      <c r="A7" s="169" t="s">
        <v>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</row>
    <row r="8" spans="1:28" ht="21.75" customHeight="1">
      <c r="A8" s="75" t="s">
        <v>13</v>
      </c>
      <c r="B8" s="76">
        <v>113</v>
      </c>
      <c r="C8" s="150">
        <v>33.84</v>
      </c>
      <c r="D8" s="150">
        <v>34.56</v>
      </c>
      <c r="E8" s="150">
        <v>36</v>
      </c>
      <c r="F8" s="150">
        <v>36</v>
      </c>
      <c r="G8" s="150">
        <v>34.2</v>
      </c>
      <c r="H8" s="150">
        <v>34.92</v>
      </c>
      <c r="I8" s="150">
        <v>38.52</v>
      </c>
      <c r="J8" s="150">
        <v>74.52</v>
      </c>
      <c r="K8" s="150">
        <v>91.8</v>
      </c>
      <c r="L8" s="150">
        <v>95.4</v>
      </c>
      <c r="M8" s="150">
        <v>94.68</v>
      </c>
      <c r="N8" s="150">
        <v>94.32</v>
      </c>
      <c r="O8" s="150">
        <v>69.48</v>
      </c>
      <c r="P8" s="150">
        <v>90.36</v>
      </c>
      <c r="Q8" s="150">
        <v>99.36</v>
      </c>
      <c r="R8" s="150">
        <v>99.36</v>
      </c>
      <c r="S8" s="150">
        <v>54.36</v>
      </c>
      <c r="T8" s="150">
        <v>33.48</v>
      </c>
      <c r="U8" s="150">
        <v>34.92</v>
      </c>
      <c r="V8" s="150">
        <v>29.52</v>
      </c>
      <c r="W8" s="150">
        <v>33.12</v>
      </c>
      <c r="X8" s="150">
        <v>33.48</v>
      </c>
      <c r="Y8" s="150">
        <v>34.56</v>
      </c>
      <c r="Z8" s="150">
        <v>34.2</v>
      </c>
      <c r="AA8" s="78">
        <v>1344.9599999999998</v>
      </c>
      <c r="AB8" t="s">
        <v>43</v>
      </c>
    </row>
    <row r="9" spans="1:28" ht="21.75" customHeight="1">
      <c r="A9" s="79" t="s">
        <v>18</v>
      </c>
      <c r="B9" s="80">
        <v>81</v>
      </c>
      <c r="C9" s="77">
        <v>121.32</v>
      </c>
      <c r="D9" s="81">
        <v>115.87</v>
      </c>
      <c r="E9" s="81">
        <v>114.05</v>
      </c>
      <c r="F9" s="81">
        <v>104.56</v>
      </c>
      <c r="G9" s="81">
        <v>117.55000000000001</v>
      </c>
      <c r="H9" s="81">
        <v>119.27000000000001</v>
      </c>
      <c r="I9" s="81">
        <v>105.76</v>
      </c>
      <c r="J9" s="81">
        <v>147.01999999999998</v>
      </c>
      <c r="K9" s="81">
        <v>206.32000000000002</v>
      </c>
      <c r="L9" s="81">
        <v>191.77</v>
      </c>
      <c r="M9" s="81">
        <v>204.41000000000003</v>
      </c>
      <c r="N9" s="81">
        <v>172.51999999999998</v>
      </c>
      <c r="O9" s="81">
        <v>196.09999999999997</v>
      </c>
      <c r="P9" s="81">
        <v>196.98000000000002</v>
      </c>
      <c r="Q9" s="81">
        <v>182.31</v>
      </c>
      <c r="R9" s="81">
        <v>147.19</v>
      </c>
      <c r="S9" s="81">
        <v>146.67</v>
      </c>
      <c r="T9" s="81">
        <v>133.81</v>
      </c>
      <c r="U9" s="81">
        <v>142.22</v>
      </c>
      <c r="V9" s="81">
        <v>122.82000000000001</v>
      </c>
      <c r="W9" s="81">
        <v>140.35999999999999</v>
      </c>
      <c r="X9" s="81">
        <v>136</v>
      </c>
      <c r="Y9" s="81">
        <v>125.96000000000001</v>
      </c>
      <c r="Z9" s="82">
        <v>124.09</v>
      </c>
      <c r="AA9" s="83">
        <v>3514.9300000000003</v>
      </c>
      <c r="AB9" t="s">
        <v>44</v>
      </c>
    </row>
    <row r="10" spans="1:27" s="2" customFormat="1" ht="21.75" customHeight="1">
      <c r="A10" s="84" t="s">
        <v>28</v>
      </c>
      <c r="B10" s="80">
        <v>70</v>
      </c>
      <c r="C10" s="85">
        <v>42.95</v>
      </c>
      <c r="D10" s="86">
        <v>42.61</v>
      </c>
      <c r="E10" s="86">
        <v>42.92</v>
      </c>
      <c r="F10" s="86">
        <v>44.209999999999994</v>
      </c>
      <c r="G10" s="86">
        <v>42.97</v>
      </c>
      <c r="H10" s="86">
        <v>49.120000000000005</v>
      </c>
      <c r="I10" s="86">
        <v>59.66</v>
      </c>
      <c r="J10" s="86">
        <v>56.870000000000005</v>
      </c>
      <c r="K10" s="86">
        <v>59.69</v>
      </c>
      <c r="L10" s="86">
        <v>71.78</v>
      </c>
      <c r="M10" s="86">
        <v>72.47</v>
      </c>
      <c r="N10" s="86">
        <v>68.15</v>
      </c>
      <c r="O10" s="86">
        <v>60.79</v>
      </c>
      <c r="P10" s="86">
        <v>66.14999999999999</v>
      </c>
      <c r="Q10" s="86">
        <v>67.97</v>
      </c>
      <c r="R10" s="86">
        <v>64.21000000000001</v>
      </c>
      <c r="S10" s="86">
        <v>62.120000000000005</v>
      </c>
      <c r="T10" s="86">
        <v>71.09</v>
      </c>
      <c r="U10" s="86">
        <v>56.35</v>
      </c>
      <c r="V10" s="86">
        <v>56.36</v>
      </c>
      <c r="W10" s="86">
        <v>47.199999999999996</v>
      </c>
      <c r="X10" s="86">
        <v>45.410000000000004</v>
      </c>
      <c r="Y10" s="86">
        <v>45.24</v>
      </c>
      <c r="Z10" s="87">
        <v>46</v>
      </c>
      <c r="AA10" s="88">
        <v>1342.29</v>
      </c>
    </row>
    <row r="11" spans="1:27" s="2" customFormat="1" ht="21.75" customHeight="1">
      <c r="A11" s="84" t="s">
        <v>29</v>
      </c>
      <c r="B11" s="80">
        <v>70</v>
      </c>
      <c r="C11" s="85">
        <v>87.94999999999999</v>
      </c>
      <c r="D11" s="86">
        <v>85.94999999999999</v>
      </c>
      <c r="E11" s="86">
        <v>88.19000000000001</v>
      </c>
      <c r="F11" s="86">
        <v>87.94999999999999</v>
      </c>
      <c r="G11" s="86">
        <v>87.12</v>
      </c>
      <c r="H11" s="86">
        <v>90.64999999999999</v>
      </c>
      <c r="I11" s="86">
        <v>87.98999999999998</v>
      </c>
      <c r="J11" s="86">
        <v>97.19999999999999</v>
      </c>
      <c r="K11" s="86">
        <v>125.39</v>
      </c>
      <c r="L11" s="86">
        <v>124.52000000000001</v>
      </c>
      <c r="M11" s="86">
        <v>124.77</v>
      </c>
      <c r="N11" s="86">
        <v>130.41000000000003</v>
      </c>
      <c r="O11" s="86">
        <v>116.9</v>
      </c>
      <c r="P11" s="86">
        <v>126.5</v>
      </c>
      <c r="Q11" s="86">
        <v>121.88</v>
      </c>
      <c r="R11" s="86">
        <v>115.24</v>
      </c>
      <c r="S11" s="86">
        <v>110.13000000000001</v>
      </c>
      <c r="T11" s="86">
        <v>92.10999999999999</v>
      </c>
      <c r="U11" s="86">
        <v>87.69999999999999</v>
      </c>
      <c r="V11" s="86">
        <v>85.41</v>
      </c>
      <c r="W11" s="86">
        <v>83.19</v>
      </c>
      <c r="X11" s="86">
        <v>85.66000000000001</v>
      </c>
      <c r="Y11" s="86">
        <v>85.72</v>
      </c>
      <c r="Z11" s="87">
        <v>83.96</v>
      </c>
      <c r="AA11" s="88">
        <v>2412.4900000000002</v>
      </c>
    </row>
    <row r="12" spans="1:27" s="2" customFormat="1" ht="21.75" customHeight="1">
      <c r="A12" s="84" t="s">
        <v>15</v>
      </c>
      <c r="B12" s="80">
        <v>80</v>
      </c>
      <c r="C12" s="85">
        <v>112.32</v>
      </c>
      <c r="D12" s="86">
        <v>111.96</v>
      </c>
      <c r="E12" s="86">
        <v>128.82</v>
      </c>
      <c r="F12" s="86">
        <v>136.8</v>
      </c>
      <c r="G12" s="86">
        <v>132.9</v>
      </c>
      <c r="H12" s="86">
        <v>124.32</v>
      </c>
      <c r="I12" s="86">
        <v>113.04</v>
      </c>
      <c r="J12" s="86">
        <v>114</v>
      </c>
      <c r="K12" s="86">
        <v>100.86</v>
      </c>
      <c r="L12" s="86">
        <v>91.5</v>
      </c>
      <c r="M12" s="86">
        <v>94.38</v>
      </c>
      <c r="N12" s="86">
        <v>106.38</v>
      </c>
      <c r="O12" s="86">
        <v>99.42</v>
      </c>
      <c r="P12" s="86">
        <v>91.56</v>
      </c>
      <c r="Q12" s="86">
        <v>99.6</v>
      </c>
      <c r="R12" s="86">
        <v>105.66</v>
      </c>
      <c r="S12" s="86">
        <v>105.36</v>
      </c>
      <c r="T12" s="86">
        <v>109.2</v>
      </c>
      <c r="U12" s="86">
        <v>101.76</v>
      </c>
      <c r="V12" s="86">
        <v>101.1</v>
      </c>
      <c r="W12" s="86">
        <v>101.82</v>
      </c>
      <c r="X12" s="86">
        <v>98.28</v>
      </c>
      <c r="Y12" s="86">
        <v>99.48</v>
      </c>
      <c r="Z12" s="87">
        <v>100.92</v>
      </c>
      <c r="AA12" s="88">
        <v>2581.44</v>
      </c>
    </row>
    <row r="13" spans="1:27" s="2" customFormat="1" ht="21.75" customHeight="1">
      <c r="A13" s="89" t="s">
        <v>53</v>
      </c>
      <c r="B13" s="90">
        <v>70</v>
      </c>
      <c r="C13" s="91">
        <v>40.480000000000004</v>
      </c>
      <c r="D13" s="92">
        <v>40.54</v>
      </c>
      <c r="E13" s="92">
        <v>38.26</v>
      </c>
      <c r="F13" s="92">
        <v>33.26</v>
      </c>
      <c r="G13" s="92">
        <v>31.2</v>
      </c>
      <c r="H13" s="92">
        <v>31.4</v>
      </c>
      <c r="I13" s="92">
        <v>36.54</v>
      </c>
      <c r="J13" s="92">
        <v>42.12</v>
      </c>
      <c r="K13" s="92">
        <v>57.16</v>
      </c>
      <c r="L13" s="92">
        <v>64.12</v>
      </c>
      <c r="M13" s="92">
        <v>65.9</v>
      </c>
      <c r="N13" s="92">
        <v>59.2</v>
      </c>
      <c r="O13" s="92">
        <v>42.54</v>
      </c>
      <c r="P13" s="92">
        <v>56.46</v>
      </c>
      <c r="Q13" s="92">
        <v>45.34</v>
      </c>
      <c r="R13" s="92">
        <v>47.519999999999996</v>
      </c>
      <c r="S13" s="92">
        <v>50.31999999999999</v>
      </c>
      <c r="T13" s="92">
        <v>43.72</v>
      </c>
      <c r="U13" s="92">
        <v>41.92</v>
      </c>
      <c r="V13" s="92">
        <v>42.44</v>
      </c>
      <c r="W13" s="92">
        <v>42.14</v>
      </c>
      <c r="X13" s="92">
        <v>41.28</v>
      </c>
      <c r="Y13" s="92">
        <v>41.14</v>
      </c>
      <c r="Z13" s="93">
        <v>37.74</v>
      </c>
      <c r="AA13" s="90">
        <v>1072.7399999999998</v>
      </c>
    </row>
    <row r="14" spans="1:27" s="2" customFormat="1" ht="21.75" customHeight="1">
      <c r="A14" s="84" t="s">
        <v>14</v>
      </c>
      <c r="B14" s="80">
        <v>90</v>
      </c>
      <c r="C14" s="85">
        <v>94.44</v>
      </c>
      <c r="D14" s="86">
        <v>84.08</v>
      </c>
      <c r="E14" s="86">
        <v>93.66</v>
      </c>
      <c r="F14" s="86">
        <v>91.24000000000001</v>
      </c>
      <c r="G14" s="86">
        <v>81.2</v>
      </c>
      <c r="H14" s="86">
        <v>87</v>
      </c>
      <c r="I14" s="86">
        <v>57.72</v>
      </c>
      <c r="J14" s="86">
        <v>61.81999999999999</v>
      </c>
      <c r="K14" s="86">
        <v>75.14</v>
      </c>
      <c r="L14" s="86">
        <v>103.62</v>
      </c>
      <c r="M14" s="86">
        <v>101.24</v>
      </c>
      <c r="N14" s="86">
        <v>102.26</v>
      </c>
      <c r="O14" s="86">
        <v>88.8</v>
      </c>
      <c r="P14" s="86">
        <v>94.84</v>
      </c>
      <c r="Q14" s="86">
        <v>96.12</v>
      </c>
      <c r="R14" s="86">
        <v>85.96</v>
      </c>
      <c r="S14" s="86">
        <v>102.34</v>
      </c>
      <c r="T14" s="86">
        <v>80.2</v>
      </c>
      <c r="U14" s="86">
        <v>74.08</v>
      </c>
      <c r="V14" s="86">
        <v>82.22</v>
      </c>
      <c r="W14" s="86">
        <v>86.58</v>
      </c>
      <c r="X14" s="86">
        <v>84.72</v>
      </c>
      <c r="Y14" s="86">
        <v>98.9</v>
      </c>
      <c r="Z14" s="87">
        <v>103.42</v>
      </c>
      <c r="AA14" s="88">
        <v>2111.6</v>
      </c>
    </row>
    <row r="15" spans="1:27" s="2" customFormat="1" ht="21.75" customHeight="1">
      <c r="A15" s="84" t="s">
        <v>30</v>
      </c>
      <c r="B15" s="80">
        <v>20</v>
      </c>
      <c r="C15" s="85">
        <v>16.26</v>
      </c>
      <c r="D15" s="86">
        <v>17.13</v>
      </c>
      <c r="E15" s="86">
        <v>19.56</v>
      </c>
      <c r="F15" s="86">
        <v>48.6</v>
      </c>
      <c r="G15" s="86">
        <v>52.08</v>
      </c>
      <c r="H15" s="86">
        <v>53.25</v>
      </c>
      <c r="I15" s="86">
        <v>55.05</v>
      </c>
      <c r="J15" s="86">
        <v>54.15</v>
      </c>
      <c r="K15" s="86">
        <v>62.64</v>
      </c>
      <c r="L15" s="86">
        <v>60.9</v>
      </c>
      <c r="M15" s="86">
        <v>60.42</v>
      </c>
      <c r="N15" s="86">
        <v>59.82</v>
      </c>
      <c r="O15" s="86">
        <v>51.39</v>
      </c>
      <c r="P15" s="86">
        <v>62.07</v>
      </c>
      <c r="Q15" s="86">
        <v>62.34</v>
      </c>
      <c r="R15" s="86">
        <v>62.7</v>
      </c>
      <c r="S15" s="86">
        <v>60.87</v>
      </c>
      <c r="T15" s="86">
        <v>61.05</v>
      </c>
      <c r="U15" s="86">
        <v>64.26</v>
      </c>
      <c r="V15" s="86">
        <v>59.49</v>
      </c>
      <c r="W15" s="86">
        <v>50.52</v>
      </c>
      <c r="X15" s="86">
        <v>47.46</v>
      </c>
      <c r="Y15" s="86">
        <v>50.43</v>
      </c>
      <c r="Z15" s="87">
        <v>21.15</v>
      </c>
      <c r="AA15" s="88">
        <v>1213.5900000000001</v>
      </c>
    </row>
    <row r="16" spans="1:27" s="2" customFormat="1" ht="21.75" customHeight="1">
      <c r="A16" s="84" t="s">
        <v>16</v>
      </c>
      <c r="B16" s="80">
        <v>30</v>
      </c>
      <c r="C16" s="85">
        <v>164.16</v>
      </c>
      <c r="D16" s="86">
        <v>161.64</v>
      </c>
      <c r="E16" s="86">
        <v>163.8</v>
      </c>
      <c r="F16" s="86">
        <v>162.72</v>
      </c>
      <c r="G16" s="86">
        <v>168.48</v>
      </c>
      <c r="H16" s="86">
        <v>172.44</v>
      </c>
      <c r="I16" s="86">
        <v>204.84</v>
      </c>
      <c r="J16" s="86">
        <v>495.36</v>
      </c>
      <c r="K16" s="86">
        <v>507.6</v>
      </c>
      <c r="L16" s="86">
        <v>495.72</v>
      </c>
      <c r="M16" s="86">
        <v>495.36</v>
      </c>
      <c r="N16" s="86">
        <v>493.2</v>
      </c>
      <c r="O16" s="92">
        <v>533.16</v>
      </c>
      <c r="P16" s="86">
        <v>510.84</v>
      </c>
      <c r="Q16" s="86">
        <v>503.64</v>
      </c>
      <c r="R16" s="86">
        <v>414</v>
      </c>
      <c r="S16" s="86">
        <v>414.72</v>
      </c>
      <c r="T16" s="86">
        <v>324.72</v>
      </c>
      <c r="U16" s="86">
        <v>181.8</v>
      </c>
      <c r="V16" s="86">
        <v>175.32</v>
      </c>
      <c r="W16" s="86">
        <v>177.12</v>
      </c>
      <c r="X16" s="86">
        <v>175.32</v>
      </c>
      <c r="Y16" s="86">
        <v>175.68</v>
      </c>
      <c r="Z16" s="87">
        <v>175.68</v>
      </c>
      <c r="AA16" s="88">
        <v>7447.3200000000015</v>
      </c>
    </row>
    <row r="17" spans="1:27" s="2" customFormat="1" ht="21.75" customHeight="1">
      <c r="A17" s="84" t="s">
        <v>54</v>
      </c>
      <c r="B17" s="80">
        <v>90</v>
      </c>
      <c r="C17" s="85">
        <v>5.42</v>
      </c>
      <c r="D17" s="91">
        <v>5.42</v>
      </c>
      <c r="E17" s="91">
        <v>5.38</v>
      </c>
      <c r="F17" s="91">
        <v>5.640000000000001</v>
      </c>
      <c r="G17" s="91">
        <v>5.48</v>
      </c>
      <c r="H17" s="91">
        <v>5.48</v>
      </c>
      <c r="I17" s="91">
        <v>5.58</v>
      </c>
      <c r="J17" s="91">
        <v>5.38</v>
      </c>
      <c r="K17" s="91">
        <v>5.359999999999999</v>
      </c>
      <c r="L17" s="91">
        <v>5.08</v>
      </c>
      <c r="M17" s="91">
        <v>5.04</v>
      </c>
      <c r="N17" s="91">
        <v>5.6</v>
      </c>
      <c r="O17" s="91">
        <v>7.2</v>
      </c>
      <c r="P17" s="91">
        <v>5.7</v>
      </c>
      <c r="Q17" s="91">
        <v>5.5200000000000005</v>
      </c>
      <c r="R17" s="91">
        <v>4.98</v>
      </c>
      <c r="S17" s="91">
        <v>5.24</v>
      </c>
      <c r="T17" s="91">
        <v>5.04</v>
      </c>
      <c r="U17" s="91">
        <v>5.359999999999999</v>
      </c>
      <c r="V17" s="91">
        <v>5.26</v>
      </c>
      <c r="W17" s="91">
        <v>5.42</v>
      </c>
      <c r="X17" s="91">
        <v>5.32</v>
      </c>
      <c r="Y17" s="91">
        <v>5.48</v>
      </c>
      <c r="Z17" s="91">
        <v>5.32</v>
      </c>
      <c r="AA17" s="88">
        <v>130.70000000000002</v>
      </c>
    </row>
    <row r="18" spans="1:27" s="2" customFormat="1" ht="21.75" customHeight="1">
      <c r="A18" s="84" t="s">
        <v>17</v>
      </c>
      <c r="B18" s="80">
        <v>70</v>
      </c>
      <c r="C18" s="91">
        <v>57.4</v>
      </c>
      <c r="D18" s="91">
        <v>57.52</v>
      </c>
      <c r="E18" s="91">
        <v>56.44</v>
      </c>
      <c r="F18" s="91">
        <v>54.36</v>
      </c>
      <c r="G18" s="91">
        <v>56.56</v>
      </c>
      <c r="H18" s="91">
        <v>55.8</v>
      </c>
      <c r="I18" s="91">
        <v>57</v>
      </c>
      <c r="J18" s="91">
        <v>58.64</v>
      </c>
      <c r="K18" s="91">
        <v>61.68</v>
      </c>
      <c r="L18" s="91">
        <v>79.4</v>
      </c>
      <c r="M18" s="91">
        <v>80.2</v>
      </c>
      <c r="N18" s="91">
        <v>80.52</v>
      </c>
      <c r="O18" s="91">
        <v>82.16</v>
      </c>
      <c r="P18" s="91">
        <v>83.48</v>
      </c>
      <c r="Q18" s="91">
        <v>78</v>
      </c>
      <c r="R18" s="91">
        <v>75.16</v>
      </c>
      <c r="S18" s="91">
        <v>74.84</v>
      </c>
      <c r="T18" s="91">
        <v>73.52</v>
      </c>
      <c r="U18" s="91">
        <v>69.64</v>
      </c>
      <c r="V18" s="91">
        <v>65.96</v>
      </c>
      <c r="W18" s="91">
        <v>58.64</v>
      </c>
      <c r="X18" s="91">
        <v>58.2</v>
      </c>
      <c r="Y18" s="91">
        <v>55.48</v>
      </c>
      <c r="Z18" s="91">
        <v>57.16</v>
      </c>
      <c r="AA18" s="88">
        <v>1587.7600000000002</v>
      </c>
    </row>
    <row r="19" spans="1:27" s="2" customFormat="1" ht="21.75" customHeight="1">
      <c r="A19" s="84" t="s">
        <v>55</v>
      </c>
      <c r="B19" s="80">
        <v>100</v>
      </c>
      <c r="C19" s="85">
        <v>96.36</v>
      </c>
      <c r="D19" s="91">
        <v>107.92</v>
      </c>
      <c r="E19" s="91">
        <v>97.08000000000001</v>
      </c>
      <c r="F19" s="91">
        <v>96.3</v>
      </c>
      <c r="G19" s="91">
        <v>97.62</v>
      </c>
      <c r="H19" s="91">
        <v>99.12</v>
      </c>
      <c r="I19" s="91">
        <v>95</v>
      </c>
      <c r="J19" s="91">
        <v>117</v>
      </c>
      <c r="K19" s="91">
        <v>188.98000000000002</v>
      </c>
      <c r="L19" s="91">
        <v>316.24</v>
      </c>
      <c r="M19" s="91">
        <v>343.58</v>
      </c>
      <c r="N19" s="91">
        <v>321.28000000000003</v>
      </c>
      <c r="O19" s="91">
        <v>358.98</v>
      </c>
      <c r="P19" s="91">
        <v>316.52</v>
      </c>
      <c r="Q19" s="91">
        <v>372.93999999999994</v>
      </c>
      <c r="R19" s="91">
        <v>299.65999999999997</v>
      </c>
      <c r="S19" s="91">
        <v>169.26</v>
      </c>
      <c r="T19" s="91">
        <v>129.84</v>
      </c>
      <c r="U19" s="91">
        <v>110.36</v>
      </c>
      <c r="V19" s="91">
        <v>103.66</v>
      </c>
      <c r="W19" s="91">
        <v>105.4</v>
      </c>
      <c r="X19" s="91">
        <v>106.52000000000001</v>
      </c>
      <c r="Y19" s="91">
        <v>104.68</v>
      </c>
      <c r="Z19" s="91">
        <v>102.97999999999999</v>
      </c>
      <c r="AA19" s="88">
        <v>4257.28</v>
      </c>
    </row>
    <row r="20" spans="1:27" s="2" customFormat="1" ht="21.75" customHeight="1">
      <c r="A20" s="84" t="s">
        <v>25</v>
      </c>
      <c r="B20" s="80">
        <v>100</v>
      </c>
      <c r="C20" s="91">
        <v>113.46000000000001</v>
      </c>
      <c r="D20" s="91">
        <v>108.84</v>
      </c>
      <c r="E20" s="91">
        <v>111.84</v>
      </c>
      <c r="F20" s="91">
        <v>108.6</v>
      </c>
      <c r="G20" s="91">
        <v>112.91999999999999</v>
      </c>
      <c r="H20" s="91">
        <v>108.12</v>
      </c>
      <c r="I20" s="91">
        <v>112.86</v>
      </c>
      <c r="J20" s="91">
        <v>139.44</v>
      </c>
      <c r="K20" s="91">
        <v>152.52</v>
      </c>
      <c r="L20" s="91">
        <v>174.42000000000002</v>
      </c>
      <c r="M20" s="91">
        <v>187.74</v>
      </c>
      <c r="N20" s="91">
        <v>185.52</v>
      </c>
      <c r="O20" s="91">
        <v>180</v>
      </c>
      <c r="P20" s="91">
        <v>177.84</v>
      </c>
      <c r="Q20" s="91">
        <v>171.95999999999998</v>
      </c>
      <c r="R20" s="91">
        <v>162.72</v>
      </c>
      <c r="S20" s="91">
        <v>163.74</v>
      </c>
      <c r="T20" s="91">
        <v>150.42000000000002</v>
      </c>
      <c r="U20" s="91">
        <v>139.02</v>
      </c>
      <c r="V20" s="91">
        <v>127.44</v>
      </c>
      <c r="W20" s="91">
        <v>126.3</v>
      </c>
      <c r="X20" s="91">
        <v>120.17999999999999</v>
      </c>
      <c r="Y20" s="91">
        <v>117.48</v>
      </c>
      <c r="Z20" s="91">
        <v>108.18</v>
      </c>
      <c r="AA20" s="88">
        <v>3361.56</v>
      </c>
    </row>
    <row r="21" spans="1:27" s="2" customFormat="1" ht="21.75" customHeight="1">
      <c r="A21" s="84" t="s">
        <v>31</v>
      </c>
      <c r="B21" s="80">
        <v>10</v>
      </c>
      <c r="C21" s="85">
        <v>29.45</v>
      </c>
      <c r="D21" s="86">
        <v>29.76</v>
      </c>
      <c r="E21" s="86">
        <v>29.07</v>
      </c>
      <c r="F21" s="86">
        <v>29.46</v>
      </c>
      <c r="G21" s="86">
        <v>29.45</v>
      </c>
      <c r="H21" s="86">
        <v>30.29</v>
      </c>
      <c r="I21" s="86">
        <v>29.4</v>
      </c>
      <c r="J21" s="86">
        <v>30.93</v>
      </c>
      <c r="K21" s="86">
        <v>38.52</v>
      </c>
      <c r="L21" s="86">
        <v>43.02</v>
      </c>
      <c r="M21" s="86">
        <v>40.98</v>
      </c>
      <c r="N21" s="86">
        <v>45.32</v>
      </c>
      <c r="O21" s="86">
        <v>44.61</v>
      </c>
      <c r="P21" s="86">
        <v>44.76</v>
      </c>
      <c r="Q21" s="86">
        <v>39.15</v>
      </c>
      <c r="R21" s="86">
        <v>38.82</v>
      </c>
      <c r="S21" s="86">
        <v>39.48</v>
      </c>
      <c r="T21" s="86">
        <v>32.01</v>
      </c>
      <c r="U21" s="86">
        <v>30.57</v>
      </c>
      <c r="V21" s="86">
        <v>26.96</v>
      </c>
      <c r="W21" s="86">
        <v>26.3</v>
      </c>
      <c r="X21" s="86">
        <v>25.7</v>
      </c>
      <c r="Y21" s="86">
        <v>27.86</v>
      </c>
      <c r="Z21" s="87">
        <v>28.4</v>
      </c>
      <c r="AA21" s="88">
        <v>810.2700000000001</v>
      </c>
    </row>
    <row r="22" spans="1:27" s="2" customFormat="1" ht="21.75" customHeight="1">
      <c r="A22" s="84" t="s">
        <v>32</v>
      </c>
      <c r="B22" s="94">
        <v>20</v>
      </c>
      <c r="C22" s="85">
        <v>23.02</v>
      </c>
      <c r="D22" s="86">
        <v>22.02</v>
      </c>
      <c r="E22" s="86">
        <v>21.92</v>
      </c>
      <c r="F22" s="86">
        <v>21.8</v>
      </c>
      <c r="G22" s="86">
        <v>22.1</v>
      </c>
      <c r="H22" s="86">
        <v>21.56</v>
      </c>
      <c r="I22" s="86">
        <v>22.84</v>
      </c>
      <c r="J22" s="86">
        <v>27.02</v>
      </c>
      <c r="K22" s="86">
        <v>26.34</v>
      </c>
      <c r="L22" s="86">
        <v>26.96</v>
      </c>
      <c r="M22" s="86">
        <v>26.78</v>
      </c>
      <c r="N22" s="86">
        <v>28.12</v>
      </c>
      <c r="O22" s="86">
        <v>27.78</v>
      </c>
      <c r="P22" s="86">
        <v>30.4</v>
      </c>
      <c r="Q22" s="86">
        <v>29.24</v>
      </c>
      <c r="R22" s="86">
        <v>30.18</v>
      </c>
      <c r="S22" s="86">
        <v>29.3</v>
      </c>
      <c r="T22" s="86">
        <v>29.86</v>
      </c>
      <c r="U22" s="86">
        <v>28.2</v>
      </c>
      <c r="V22" s="86">
        <v>27.64</v>
      </c>
      <c r="W22" s="86">
        <v>28.02</v>
      </c>
      <c r="X22" s="86">
        <v>27.98</v>
      </c>
      <c r="Y22" s="86">
        <v>27.8</v>
      </c>
      <c r="Z22" s="87">
        <v>27.58</v>
      </c>
      <c r="AA22" s="88">
        <v>634.46</v>
      </c>
    </row>
    <row r="23" spans="1:27" s="2" customFormat="1" ht="21.75" customHeight="1">
      <c r="A23" s="89" t="s">
        <v>56</v>
      </c>
      <c r="B23" s="95"/>
      <c r="C23" s="91">
        <v>652.3199999999999</v>
      </c>
      <c r="D23" s="91">
        <v>649.9200000000001</v>
      </c>
      <c r="E23" s="91">
        <v>697.44</v>
      </c>
      <c r="F23" s="91">
        <v>699.84</v>
      </c>
      <c r="G23" s="91">
        <v>688.3199999999999</v>
      </c>
      <c r="H23" s="91">
        <v>702.72</v>
      </c>
      <c r="I23" s="91">
        <v>740.4000000000001</v>
      </c>
      <c r="J23" s="91">
        <v>717.12</v>
      </c>
      <c r="K23" s="91">
        <v>742.56</v>
      </c>
      <c r="L23" s="91">
        <v>680.88</v>
      </c>
      <c r="M23" s="91">
        <v>682.3199999999999</v>
      </c>
      <c r="N23" s="91">
        <v>663.5999999999999</v>
      </c>
      <c r="O23" s="91">
        <v>664.0799999999999</v>
      </c>
      <c r="P23" s="91">
        <v>649.9200000000001</v>
      </c>
      <c r="Q23" s="91">
        <v>642.96</v>
      </c>
      <c r="R23" s="91">
        <v>652.8</v>
      </c>
      <c r="S23" s="91">
        <v>660.24</v>
      </c>
      <c r="T23" s="91">
        <v>635.04</v>
      </c>
      <c r="U23" s="91">
        <v>637.68</v>
      </c>
      <c r="V23" s="91">
        <v>661.44</v>
      </c>
      <c r="W23" s="91">
        <v>708.24</v>
      </c>
      <c r="X23" s="91">
        <v>713.76</v>
      </c>
      <c r="Y23" s="91">
        <v>679.6800000000001</v>
      </c>
      <c r="Z23" s="91">
        <v>675.6</v>
      </c>
      <c r="AA23" s="90">
        <v>16298.880000000001</v>
      </c>
    </row>
    <row r="24" spans="1:27" s="2" customFormat="1" ht="21.75" customHeight="1">
      <c r="A24" s="89" t="s">
        <v>57</v>
      </c>
      <c r="B24" s="95"/>
      <c r="C24" s="91">
        <v>146.52</v>
      </c>
      <c r="D24" s="91">
        <v>146.88</v>
      </c>
      <c r="E24" s="91">
        <v>150.12</v>
      </c>
      <c r="F24" s="91">
        <v>152.28</v>
      </c>
      <c r="G24" s="91">
        <v>149.76</v>
      </c>
      <c r="H24" s="91">
        <v>166.68</v>
      </c>
      <c r="I24" s="91">
        <v>149.4</v>
      </c>
      <c r="J24" s="91">
        <v>147.60000000000002</v>
      </c>
      <c r="K24" s="91">
        <v>149.39999999999998</v>
      </c>
      <c r="L24" s="91">
        <v>151.20000000000002</v>
      </c>
      <c r="M24" s="91">
        <v>196.2</v>
      </c>
      <c r="N24" s="91">
        <v>264.96000000000004</v>
      </c>
      <c r="O24" s="91">
        <v>245.88</v>
      </c>
      <c r="P24" s="91">
        <v>220.32</v>
      </c>
      <c r="Q24" s="91">
        <v>214.20000000000005</v>
      </c>
      <c r="R24" s="91">
        <v>254.16000000000003</v>
      </c>
      <c r="S24" s="91">
        <v>248.39999999999998</v>
      </c>
      <c r="T24" s="91">
        <v>252</v>
      </c>
      <c r="U24" s="91">
        <v>196.20000000000002</v>
      </c>
      <c r="V24" s="91">
        <v>152.27999999999997</v>
      </c>
      <c r="W24" s="91">
        <v>144.72</v>
      </c>
      <c r="X24" s="91">
        <v>149.39999999999998</v>
      </c>
      <c r="Y24" s="91">
        <v>145.07999999999998</v>
      </c>
      <c r="Z24" s="151">
        <v>159.84</v>
      </c>
      <c r="AA24" s="90">
        <v>4353.4800000000005</v>
      </c>
    </row>
    <row r="25" spans="1:27" s="2" customFormat="1" ht="21.75" customHeight="1">
      <c r="A25" s="89" t="s">
        <v>58</v>
      </c>
      <c r="B25" s="95"/>
      <c r="C25" s="91">
        <v>70.08</v>
      </c>
      <c r="D25" s="91">
        <v>70.44</v>
      </c>
      <c r="E25" s="91">
        <v>73.44</v>
      </c>
      <c r="F25" s="91">
        <v>72.48</v>
      </c>
      <c r="G25" s="91">
        <v>72.36</v>
      </c>
      <c r="H25" s="91">
        <v>72.72</v>
      </c>
      <c r="I25" s="91">
        <v>71.52000000000001</v>
      </c>
      <c r="J25" s="91">
        <v>82.92</v>
      </c>
      <c r="K25" s="91">
        <v>80.4</v>
      </c>
      <c r="L25" s="91">
        <v>84.36</v>
      </c>
      <c r="M25" s="91">
        <v>88.8</v>
      </c>
      <c r="N25" s="91">
        <v>84.12</v>
      </c>
      <c r="O25" s="91">
        <v>91.08</v>
      </c>
      <c r="P25" s="91">
        <v>87.84</v>
      </c>
      <c r="Q25" s="91">
        <v>86.4</v>
      </c>
      <c r="R25" s="91">
        <v>86.16</v>
      </c>
      <c r="S25" s="91">
        <v>89.76</v>
      </c>
      <c r="T25" s="91">
        <v>83.16</v>
      </c>
      <c r="U25" s="91">
        <v>83.16</v>
      </c>
      <c r="V25" s="91">
        <v>73.92</v>
      </c>
      <c r="W25" s="91">
        <v>75.48</v>
      </c>
      <c r="X25" s="91">
        <v>70.67999999999999</v>
      </c>
      <c r="Y25" s="91">
        <v>71.76</v>
      </c>
      <c r="Z25" s="151">
        <v>71.52</v>
      </c>
      <c r="AA25" s="90">
        <v>1894.5600000000004</v>
      </c>
    </row>
    <row r="26" spans="1:27" s="2" customFormat="1" ht="21.75" customHeight="1">
      <c r="A26" s="84"/>
      <c r="B26" s="96"/>
      <c r="C26" s="85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8"/>
      <c r="AA26" s="88"/>
    </row>
    <row r="27" spans="1:27" s="2" customFormat="1" ht="21.75" customHeight="1">
      <c r="A27" s="84" t="s">
        <v>59</v>
      </c>
      <c r="B27" s="94">
        <v>220</v>
      </c>
      <c r="C27" s="85">
        <v>631.0500000000001</v>
      </c>
      <c r="D27" s="85">
        <v>627.53</v>
      </c>
      <c r="E27" s="85">
        <v>620.91</v>
      </c>
      <c r="F27" s="85">
        <v>619.97</v>
      </c>
      <c r="G27" s="85">
        <v>621.56</v>
      </c>
      <c r="H27" s="85">
        <v>636.4300000000001</v>
      </c>
      <c r="I27" s="85">
        <v>646.61</v>
      </c>
      <c r="J27" s="85">
        <v>711.6699999999998</v>
      </c>
      <c r="K27" s="85">
        <v>808.73</v>
      </c>
      <c r="L27" s="85">
        <v>799.0099999999999</v>
      </c>
      <c r="M27" s="85">
        <v>782.43</v>
      </c>
      <c r="N27" s="85">
        <v>716.3</v>
      </c>
      <c r="O27" s="85">
        <v>692.5</v>
      </c>
      <c r="P27" s="85">
        <v>705.74</v>
      </c>
      <c r="Q27" s="85">
        <v>757.67</v>
      </c>
      <c r="R27" s="85">
        <v>652.05</v>
      </c>
      <c r="S27" s="85">
        <v>649.1999999999999</v>
      </c>
      <c r="T27" s="85">
        <v>663.19</v>
      </c>
      <c r="U27" s="85">
        <v>694.4300000000001</v>
      </c>
      <c r="V27" s="85">
        <v>691.8100000000001</v>
      </c>
      <c r="W27" s="85">
        <v>650.2199999999999</v>
      </c>
      <c r="X27" s="85">
        <v>622.14</v>
      </c>
      <c r="Y27" s="85">
        <v>622.0899999999999</v>
      </c>
      <c r="Z27" s="85">
        <v>612.96</v>
      </c>
      <c r="AA27" s="88">
        <v>16236.199999999997</v>
      </c>
    </row>
    <row r="28" spans="1:31" s="2" customFormat="1" ht="21.75" customHeight="1" thickBot="1">
      <c r="A28" s="99"/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  <c r="AA28" s="95"/>
      <c r="AE28" s="152"/>
    </row>
    <row r="29" spans="1:27" s="2" customFormat="1" ht="21.75" customHeight="1" thickBot="1">
      <c r="A29" s="104" t="s">
        <v>33</v>
      </c>
      <c r="B29" s="105">
        <v>1234</v>
      </c>
      <c r="C29" s="106">
        <v>2538.7999999999997</v>
      </c>
      <c r="D29" s="106">
        <v>2520.59</v>
      </c>
      <c r="E29" s="106">
        <v>2588.9</v>
      </c>
      <c r="F29" s="106">
        <v>2606.07</v>
      </c>
      <c r="G29" s="106">
        <v>2603.83</v>
      </c>
      <c r="H29" s="106">
        <v>2661.29</v>
      </c>
      <c r="I29" s="106">
        <v>2689.73</v>
      </c>
      <c r="J29" s="106">
        <v>3180.7799999999997</v>
      </c>
      <c r="K29" s="106">
        <v>3541.0899999999997</v>
      </c>
      <c r="L29" s="106">
        <v>3659.8999999999996</v>
      </c>
      <c r="M29" s="106">
        <v>3747.7</v>
      </c>
      <c r="N29" s="106">
        <v>3681.5999999999995</v>
      </c>
      <c r="O29" s="106">
        <v>3652.85</v>
      </c>
      <c r="P29" s="106">
        <v>3618.2800000000007</v>
      </c>
      <c r="Q29" s="106">
        <v>3676.6</v>
      </c>
      <c r="R29" s="106">
        <v>3398.5299999999997</v>
      </c>
      <c r="S29" s="106">
        <v>3236.35</v>
      </c>
      <c r="T29" s="106">
        <v>3003.4599999999996</v>
      </c>
      <c r="U29" s="106">
        <v>2779.63</v>
      </c>
      <c r="V29" s="106">
        <v>2691.05</v>
      </c>
      <c r="W29" s="106">
        <v>2690.79</v>
      </c>
      <c r="X29" s="106">
        <v>2647.4900000000002</v>
      </c>
      <c r="Y29" s="106">
        <v>2614.5</v>
      </c>
      <c r="Z29" s="107">
        <v>2576.7</v>
      </c>
      <c r="AA29" s="108">
        <v>72606.51</v>
      </c>
    </row>
    <row r="30" spans="1:27" s="2" customFormat="1" ht="21.75" customHeight="1">
      <c r="A30" s="153"/>
      <c r="B30" s="154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55"/>
    </row>
    <row r="31" spans="1:27" s="2" customFormat="1" ht="21.75" customHeight="1">
      <c r="A31" s="173" t="s">
        <v>60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5"/>
    </row>
    <row r="32" spans="1:27" s="2" customFormat="1" ht="21.75" customHeight="1" thickBot="1">
      <c r="A32" s="156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55"/>
    </row>
    <row r="33" spans="1:27" s="2" customFormat="1" ht="21.75" customHeight="1">
      <c r="A33" s="111" t="s">
        <v>18</v>
      </c>
      <c r="B33" s="76">
        <v>100</v>
      </c>
      <c r="C33" s="157">
        <v>4.8</v>
      </c>
      <c r="D33" s="112">
        <v>4.8</v>
      </c>
      <c r="E33" s="112">
        <v>4.8</v>
      </c>
      <c r="F33" s="112">
        <v>4.8</v>
      </c>
      <c r="G33" s="112">
        <v>4.32</v>
      </c>
      <c r="H33" s="112">
        <v>4.8</v>
      </c>
      <c r="I33" s="112">
        <v>4.8</v>
      </c>
      <c r="J33" s="112">
        <v>493.44</v>
      </c>
      <c r="K33" s="112">
        <v>370.08</v>
      </c>
      <c r="L33" s="112">
        <v>390.72</v>
      </c>
      <c r="M33" s="112">
        <v>377.76</v>
      </c>
      <c r="N33" s="112">
        <v>353.28</v>
      </c>
      <c r="O33" s="112">
        <v>317.28</v>
      </c>
      <c r="P33" s="112">
        <v>309.12</v>
      </c>
      <c r="Q33" s="112">
        <v>419.04</v>
      </c>
      <c r="R33" s="112">
        <v>404.64</v>
      </c>
      <c r="S33" s="112">
        <v>382.56</v>
      </c>
      <c r="T33" s="112">
        <v>386.4</v>
      </c>
      <c r="U33" s="112">
        <v>379.2</v>
      </c>
      <c r="V33" s="113">
        <v>384</v>
      </c>
      <c r="W33" s="112">
        <v>252.48</v>
      </c>
      <c r="X33" s="112">
        <v>27.36</v>
      </c>
      <c r="Y33" s="112">
        <v>17.28</v>
      </c>
      <c r="Z33" s="113">
        <v>9.12</v>
      </c>
      <c r="AA33" s="114">
        <v>5306.879999999998</v>
      </c>
    </row>
    <row r="34" spans="1:27" s="2" customFormat="1" ht="21.75" customHeight="1">
      <c r="A34" s="84" t="s">
        <v>34</v>
      </c>
      <c r="B34" s="80">
        <v>100</v>
      </c>
      <c r="C34" s="85">
        <v>534.6</v>
      </c>
      <c r="D34" s="86">
        <v>528</v>
      </c>
      <c r="E34" s="86">
        <v>532.68</v>
      </c>
      <c r="F34" s="86">
        <v>519.12</v>
      </c>
      <c r="G34" s="86">
        <v>505.32</v>
      </c>
      <c r="H34" s="86">
        <v>497.88</v>
      </c>
      <c r="I34" s="86">
        <v>513.96</v>
      </c>
      <c r="J34" s="86">
        <v>548.16</v>
      </c>
      <c r="K34" s="86">
        <v>610.92</v>
      </c>
      <c r="L34" s="86">
        <v>571.2</v>
      </c>
      <c r="M34" s="86">
        <v>581.88</v>
      </c>
      <c r="N34" s="86">
        <v>579.24</v>
      </c>
      <c r="O34" s="86">
        <v>625.08</v>
      </c>
      <c r="P34" s="86">
        <v>611.52</v>
      </c>
      <c r="Q34" s="86">
        <v>616.56</v>
      </c>
      <c r="R34" s="86">
        <v>643.08</v>
      </c>
      <c r="S34" s="86">
        <v>628.2</v>
      </c>
      <c r="T34" s="86">
        <v>611.52</v>
      </c>
      <c r="U34" s="86">
        <v>611.52</v>
      </c>
      <c r="V34" s="87">
        <v>623.28</v>
      </c>
      <c r="W34" s="86">
        <v>622.2</v>
      </c>
      <c r="X34" s="86">
        <v>617.88</v>
      </c>
      <c r="Y34" s="86">
        <v>595.08</v>
      </c>
      <c r="Z34" s="87">
        <v>515.52</v>
      </c>
      <c r="AA34" s="88">
        <v>13844.400000000001</v>
      </c>
    </row>
    <row r="35" spans="1:27" s="2" customFormat="1" ht="21.75" customHeight="1">
      <c r="A35" s="84" t="s">
        <v>19</v>
      </c>
      <c r="B35" s="80">
        <v>80</v>
      </c>
      <c r="C35" s="85">
        <v>168.00000000000045</v>
      </c>
      <c r="D35" s="86">
        <v>161.99999999999974</v>
      </c>
      <c r="E35" s="86">
        <v>168.00000000000026</v>
      </c>
      <c r="F35" s="86">
        <v>167.9999999999996</v>
      </c>
      <c r="G35" s="86">
        <v>168.00000000000026</v>
      </c>
      <c r="H35" s="86">
        <v>161.99999999999994</v>
      </c>
      <c r="I35" s="86">
        <v>156.00000000000009</v>
      </c>
      <c r="J35" s="86">
        <v>167.99999999999983</v>
      </c>
      <c r="K35" s="86">
        <v>168.00000000000026</v>
      </c>
      <c r="L35" s="86">
        <v>173.99999999999991</v>
      </c>
      <c r="M35" s="86">
        <v>245.99999999999966</v>
      </c>
      <c r="N35" s="86">
        <v>203.99999999999991</v>
      </c>
      <c r="O35" s="86">
        <v>143.99999999999991</v>
      </c>
      <c r="P35" s="86">
        <v>198.00000000000068</v>
      </c>
      <c r="Q35" s="86">
        <v>353.99999999999994</v>
      </c>
      <c r="R35" s="86">
        <v>180</v>
      </c>
      <c r="S35" s="86">
        <v>185.99999999999966</v>
      </c>
      <c r="T35" s="86">
        <v>185.99999999999966</v>
      </c>
      <c r="U35" s="86">
        <v>174.00000000000077</v>
      </c>
      <c r="V35" s="87">
        <v>173.9999999999995</v>
      </c>
      <c r="W35" s="86">
        <v>180</v>
      </c>
      <c r="X35" s="86">
        <v>174.00000000000034</v>
      </c>
      <c r="Y35" s="86">
        <v>162.00000000000017</v>
      </c>
      <c r="Z35" s="87">
        <v>173.9999999999995</v>
      </c>
      <c r="AA35" s="88">
        <v>4398</v>
      </c>
    </row>
    <row r="36" spans="1:27" s="2" customFormat="1" ht="21.75" customHeight="1">
      <c r="A36" s="84" t="s">
        <v>35</v>
      </c>
      <c r="B36" s="80">
        <v>60</v>
      </c>
      <c r="C36" s="85">
        <v>68.61</v>
      </c>
      <c r="D36" s="86">
        <v>67.71000000000001</v>
      </c>
      <c r="E36" s="86">
        <v>67.80000000000001</v>
      </c>
      <c r="F36" s="86">
        <v>68.07000000000001</v>
      </c>
      <c r="G36" s="86">
        <v>79.41000000000001</v>
      </c>
      <c r="H36" s="86">
        <v>73.74000000000001</v>
      </c>
      <c r="I36" s="86">
        <v>71.22</v>
      </c>
      <c r="J36" s="86">
        <v>83.91000000000001</v>
      </c>
      <c r="K36" s="86">
        <v>105.15</v>
      </c>
      <c r="L36" s="86">
        <v>116.49000000000001</v>
      </c>
      <c r="M36" s="86">
        <v>118.74000000000001</v>
      </c>
      <c r="N36" s="86">
        <v>115.14</v>
      </c>
      <c r="O36" s="86">
        <v>113.34</v>
      </c>
      <c r="P36" s="86">
        <v>110.46000000000001</v>
      </c>
      <c r="Q36" s="86">
        <v>107.04</v>
      </c>
      <c r="R36" s="86">
        <v>121.17</v>
      </c>
      <c r="S36" s="86">
        <v>124.23</v>
      </c>
      <c r="T36" s="86">
        <v>103.17</v>
      </c>
      <c r="U36" s="86">
        <v>93.81</v>
      </c>
      <c r="V36" s="87">
        <v>83.28</v>
      </c>
      <c r="W36" s="86">
        <v>80.31</v>
      </c>
      <c r="X36" s="86">
        <v>75.9</v>
      </c>
      <c r="Y36" s="86">
        <v>74.19</v>
      </c>
      <c r="Z36" s="87">
        <v>76.53</v>
      </c>
      <c r="AA36" s="88">
        <v>2199.42</v>
      </c>
    </row>
    <row r="37" spans="1:27" s="2" customFormat="1" ht="21.75" customHeight="1">
      <c r="A37" s="84" t="s">
        <v>20</v>
      </c>
      <c r="B37" s="80">
        <v>100</v>
      </c>
      <c r="C37" s="85">
        <v>353.52</v>
      </c>
      <c r="D37" s="86">
        <v>316.8</v>
      </c>
      <c r="E37" s="86">
        <v>336.48</v>
      </c>
      <c r="F37" s="86">
        <v>303.6</v>
      </c>
      <c r="G37" s="86">
        <v>319.44</v>
      </c>
      <c r="H37" s="86">
        <v>303.36</v>
      </c>
      <c r="I37" s="86">
        <v>324.96</v>
      </c>
      <c r="J37" s="86">
        <v>350.4</v>
      </c>
      <c r="K37" s="86">
        <v>486.72</v>
      </c>
      <c r="L37" s="86">
        <v>625.92</v>
      </c>
      <c r="M37" s="86">
        <v>634.8</v>
      </c>
      <c r="N37" s="86">
        <v>668.88</v>
      </c>
      <c r="O37" s="86">
        <v>666.96</v>
      </c>
      <c r="P37" s="86">
        <v>666</v>
      </c>
      <c r="Q37" s="86">
        <v>707.28</v>
      </c>
      <c r="R37" s="86">
        <v>691.92</v>
      </c>
      <c r="S37" s="86">
        <v>685.92</v>
      </c>
      <c r="T37" s="86">
        <v>681.84</v>
      </c>
      <c r="U37" s="86">
        <v>677.52</v>
      </c>
      <c r="V37" s="87">
        <v>647.76</v>
      </c>
      <c r="W37" s="86">
        <v>662.64</v>
      </c>
      <c r="X37" s="86">
        <v>638.4</v>
      </c>
      <c r="Y37" s="86">
        <v>639.6</v>
      </c>
      <c r="Z37" s="87">
        <v>522.72</v>
      </c>
      <c r="AA37" s="88">
        <v>12913.44</v>
      </c>
    </row>
    <row r="38" spans="1:27" s="2" customFormat="1" ht="21.75" customHeight="1">
      <c r="A38" s="84" t="s">
        <v>36</v>
      </c>
      <c r="B38" s="80">
        <v>100</v>
      </c>
      <c r="C38" s="85">
        <v>220.0000000000017</v>
      </c>
      <c r="D38" s="86">
        <v>219.99999999999886</v>
      </c>
      <c r="E38" s="86">
        <v>219.99999999999886</v>
      </c>
      <c r="F38" s="86">
        <v>220.0000000000017</v>
      </c>
      <c r="G38" s="86">
        <v>219.99999999999886</v>
      </c>
      <c r="H38" s="86">
        <v>220.0000000000017</v>
      </c>
      <c r="I38" s="86">
        <v>219.99999999999886</v>
      </c>
      <c r="J38" s="86">
        <v>200</v>
      </c>
      <c r="K38" s="86">
        <v>280.00000000000114</v>
      </c>
      <c r="L38" s="86">
        <v>259.99999999999943</v>
      </c>
      <c r="M38" s="86">
        <v>279.9999999999983</v>
      </c>
      <c r="N38" s="86">
        <v>260.0000000000023</v>
      </c>
      <c r="O38" s="86">
        <v>219.99999999999886</v>
      </c>
      <c r="P38" s="86">
        <v>240.00000000000057</v>
      </c>
      <c r="Q38" s="86">
        <v>300</v>
      </c>
      <c r="R38" s="86">
        <v>279.9999999999983</v>
      </c>
      <c r="S38" s="86">
        <v>280.00000000000114</v>
      </c>
      <c r="T38" s="86">
        <v>259.99999999999943</v>
      </c>
      <c r="U38" s="86">
        <v>220.0000000000017</v>
      </c>
      <c r="V38" s="87">
        <v>219.99999999999886</v>
      </c>
      <c r="W38" s="86">
        <v>219.99999999999886</v>
      </c>
      <c r="X38" s="86">
        <v>220.0000000000017</v>
      </c>
      <c r="Y38" s="86">
        <v>219.99999999999886</v>
      </c>
      <c r="Z38" s="87">
        <v>220.0000000000017</v>
      </c>
      <c r="AA38" s="88">
        <v>5720.000000000003</v>
      </c>
    </row>
    <row r="39" spans="1:27" s="2" customFormat="1" ht="21.75" customHeight="1">
      <c r="A39" s="84" t="s">
        <v>22</v>
      </c>
      <c r="B39" s="80">
        <v>30</v>
      </c>
      <c r="C39" s="85">
        <v>12.000000000006139</v>
      </c>
      <c r="D39" s="86">
        <v>12.000000000006139</v>
      </c>
      <c r="E39" s="86">
        <v>11.999999999989086</v>
      </c>
      <c r="F39" s="86">
        <v>12.000000000006139</v>
      </c>
      <c r="G39" s="86">
        <v>12.000000000006139</v>
      </c>
      <c r="H39" s="86">
        <v>23.999999999995225</v>
      </c>
      <c r="I39" s="86">
        <v>12.000000000006139</v>
      </c>
      <c r="J39" s="86">
        <v>11.999999999989086</v>
      </c>
      <c r="K39" s="86">
        <v>24.000000000012278</v>
      </c>
      <c r="L39" s="86">
        <v>11.999999999989086</v>
      </c>
      <c r="M39" s="86">
        <v>12.000000000006139</v>
      </c>
      <c r="N39" s="86">
        <v>11.999999999989086</v>
      </c>
      <c r="O39" s="86">
        <v>24.000000000012278</v>
      </c>
      <c r="P39" s="86">
        <v>23.999999999995225</v>
      </c>
      <c r="Q39" s="86">
        <v>12.000000000006139</v>
      </c>
      <c r="R39" s="86">
        <v>23.999999999995225</v>
      </c>
      <c r="S39" s="86">
        <v>23.999999999995225</v>
      </c>
      <c r="T39" s="86">
        <v>12.000000000006139</v>
      </c>
      <c r="U39" s="86">
        <v>11.999999999989086</v>
      </c>
      <c r="V39" s="87">
        <v>12.000000000006139</v>
      </c>
      <c r="W39" s="86">
        <v>23.999999999995225</v>
      </c>
      <c r="X39" s="86">
        <v>12.000000000006139</v>
      </c>
      <c r="Y39" s="86">
        <v>12.000000000006139</v>
      </c>
      <c r="Z39" s="87">
        <v>11.999999999989086</v>
      </c>
      <c r="AA39" s="88">
        <v>372.00000000000273</v>
      </c>
    </row>
    <row r="40" spans="1:27" s="2" customFormat="1" ht="21.75" customHeight="1">
      <c r="A40" s="84" t="s">
        <v>21</v>
      </c>
      <c r="B40" s="90">
        <v>25</v>
      </c>
      <c r="C40" s="85">
        <v>19.2000000000003</v>
      </c>
      <c r="D40" s="86">
        <v>24.800000000000217</v>
      </c>
      <c r="E40" s="86">
        <v>18.79999999999999</v>
      </c>
      <c r="F40" s="86">
        <v>15.799999999999628</v>
      </c>
      <c r="G40" s="86">
        <v>9.800000000000537</v>
      </c>
      <c r="H40" s="86">
        <v>28.799999999999315</v>
      </c>
      <c r="I40" s="86">
        <v>42.0000000000001</v>
      </c>
      <c r="J40" s="86">
        <v>58.0000000000004</v>
      </c>
      <c r="K40" s="86">
        <v>58.000000000000185</v>
      </c>
      <c r="L40" s="86">
        <v>53.99999999999963</v>
      </c>
      <c r="M40" s="86">
        <v>59.99999999999993</v>
      </c>
      <c r="N40" s="86">
        <v>59.99999999999993</v>
      </c>
      <c r="O40" s="86">
        <v>43.999999999999986</v>
      </c>
      <c r="P40" s="86">
        <v>66.00000000000001</v>
      </c>
      <c r="Q40" s="86">
        <v>50.00000000000007</v>
      </c>
      <c r="R40" s="86">
        <v>56.000000000000156</v>
      </c>
      <c r="S40" s="86">
        <v>47.99999999999976</v>
      </c>
      <c r="T40" s="86">
        <v>41.999999999999886</v>
      </c>
      <c r="U40" s="86">
        <v>32.000000000000455</v>
      </c>
      <c r="V40" s="87">
        <v>35.99999999999959</v>
      </c>
      <c r="W40" s="86">
        <v>32.000000000000455</v>
      </c>
      <c r="X40" s="86">
        <v>31.999999999999815</v>
      </c>
      <c r="Y40" s="86">
        <v>26.19999999999969</v>
      </c>
      <c r="Z40" s="87">
        <v>22.60000000000055</v>
      </c>
      <c r="AA40" s="88">
        <v>936.0000000000006</v>
      </c>
    </row>
    <row r="41" spans="1:27" s="2" customFormat="1" ht="21.75" customHeight="1">
      <c r="A41" s="84" t="s">
        <v>37</v>
      </c>
      <c r="B41" s="158">
        <v>6</v>
      </c>
      <c r="C41" s="85">
        <v>3.84</v>
      </c>
      <c r="D41" s="86">
        <v>3.84</v>
      </c>
      <c r="E41" s="86">
        <v>3.84</v>
      </c>
      <c r="F41" s="86">
        <v>3.84</v>
      </c>
      <c r="G41" s="86">
        <v>3.84</v>
      </c>
      <c r="H41" s="86">
        <v>3.84</v>
      </c>
      <c r="I41" s="86">
        <v>3.6</v>
      </c>
      <c r="J41" s="86">
        <v>3.84</v>
      </c>
      <c r="K41" s="86">
        <v>3.6</v>
      </c>
      <c r="L41" s="86">
        <v>3.84</v>
      </c>
      <c r="M41" s="86">
        <v>5.52</v>
      </c>
      <c r="N41" s="86">
        <v>5.52</v>
      </c>
      <c r="O41" s="86">
        <v>5.76</v>
      </c>
      <c r="P41" s="86">
        <v>5.52</v>
      </c>
      <c r="Q41" s="86">
        <v>5.52</v>
      </c>
      <c r="R41" s="86">
        <v>5.28</v>
      </c>
      <c r="S41" s="86">
        <v>3.6</v>
      </c>
      <c r="T41" s="86">
        <v>3.6</v>
      </c>
      <c r="U41" s="86">
        <v>3.6</v>
      </c>
      <c r="V41" s="86">
        <v>3.6</v>
      </c>
      <c r="W41" s="86">
        <v>3.84</v>
      </c>
      <c r="X41" s="86">
        <v>3.6</v>
      </c>
      <c r="Y41" s="86">
        <v>3.84</v>
      </c>
      <c r="Z41" s="87">
        <v>3.84</v>
      </c>
      <c r="AA41" s="88">
        <v>100.55999999999997</v>
      </c>
    </row>
    <row r="42" spans="1:27" s="2" customFormat="1" ht="21.75" customHeight="1">
      <c r="A42" s="84"/>
      <c r="B42" s="80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86"/>
      <c r="X42" s="86"/>
      <c r="Y42" s="86"/>
      <c r="Z42" s="87"/>
      <c r="AA42" s="88"/>
    </row>
    <row r="43" spans="1:27" s="2" customFormat="1" ht="21.75" customHeight="1">
      <c r="A43" s="84" t="s">
        <v>59</v>
      </c>
      <c r="B43" s="116">
        <v>100</v>
      </c>
      <c r="C43" s="115">
        <v>923.85</v>
      </c>
      <c r="D43" s="115">
        <v>922.6999999999999</v>
      </c>
      <c r="E43" s="115">
        <v>936.66</v>
      </c>
      <c r="F43" s="115">
        <v>961.81</v>
      </c>
      <c r="G43" s="115">
        <v>955.97</v>
      </c>
      <c r="H43" s="115">
        <v>951.29</v>
      </c>
      <c r="I43" s="115">
        <v>457.31999999999994</v>
      </c>
      <c r="J43" s="115">
        <v>458.80999999999995</v>
      </c>
      <c r="K43" s="115">
        <v>493.93999999999994</v>
      </c>
      <c r="L43" s="115">
        <v>520.43</v>
      </c>
      <c r="M43" s="115">
        <v>529.49</v>
      </c>
      <c r="N43" s="115">
        <v>507.44</v>
      </c>
      <c r="O43" s="115">
        <v>469.62</v>
      </c>
      <c r="P43" s="115">
        <v>441.25</v>
      </c>
      <c r="Q43" s="115">
        <v>437.28000000000003</v>
      </c>
      <c r="R43" s="115">
        <v>444.29999999999995</v>
      </c>
      <c r="S43" s="115">
        <v>480.34</v>
      </c>
      <c r="T43" s="115">
        <v>482.03</v>
      </c>
      <c r="U43" s="115">
        <v>481.12</v>
      </c>
      <c r="V43" s="115">
        <v>489.42999999999995</v>
      </c>
      <c r="W43" s="115">
        <v>476.88000000000005</v>
      </c>
      <c r="X43" s="115">
        <v>467.0799999999999</v>
      </c>
      <c r="Y43" s="115">
        <v>487.85</v>
      </c>
      <c r="Z43" s="159">
        <v>481.16</v>
      </c>
      <c r="AA43" s="88">
        <v>14258.050000000001</v>
      </c>
    </row>
    <row r="44" spans="1:27" ht="21.75" customHeight="1">
      <c r="A44" s="116"/>
      <c r="B44" s="160"/>
      <c r="C44" s="161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117"/>
      <c r="X44" s="117"/>
      <c r="Y44" s="117"/>
      <c r="Z44" s="118"/>
      <c r="AA44" s="119"/>
    </row>
    <row r="45" spans="1:27" ht="18.75" thickBot="1">
      <c r="A45" s="120"/>
      <c r="B45" s="162"/>
      <c r="C45" s="163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  <c r="W45" s="123"/>
      <c r="X45" s="123"/>
      <c r="Y45" s="123"/>
      <c r="Z45" s="124"/>
      <c r="AA45" s="125"/>
    </row>
    <row r="46" spans="1:27" ht="21" thickBot="1">
      <c r="A46" s="126" t="s">
        <v>38</v>
      </c>
      <c r="B46" s="164">
        <v>701</v>
      </c>
      <c r="C46" s="165">
        <v>2308.4200000000083</v>
      </c>
      <c r="D46" s="127">
        <v>2262.6500000000046</v>
      </c>
      <c r="E46" s="127">
        <v>2301.059999999988</v>
      </c>
      <c r="F46" s="127">
        <v>2277.0400000000072</v>
      </c>
      <c r="G46" s="127">
        <v>2278.100000000006</v>
      </c>
      <c r="H46" s="127">
        <v>2269.709999999996</v>
      </c>
      <c r="I46" s="127">
        <v>1805.860000000005</v>
      </c>
      <c r="J46" s="127">
        <v>2376.5599999999895</v>
      </c>
      <c r="K46" s="127">
        <v>2600.410000000014</v>
      </c>
      <c r="L46" s="127">
        <v>2728.599999999988</v>
      </c>
      <c r="M46" s="127">
        <v>2846.190000000004</v>
      </c>
      <c r="N46" s="127">
        <v>2765.4999999999914</v>
      </c>
      <c r="O46" s="127">
        <v>2630.0400000000113</v>
      </c>
      <c r="P46" s="127">
        <v>2671.8699999999967</v>
      </c>
      <c r="Q46" s="127">
        <v>3008.7200000000066</v>
      </c>
      <c r="R46" s="127">
        <v>2850.389999999993</v>
      </c>
      <c r="S46" s="127">
        <v>2842.849999999996</v>
      </c>
      <c r="T46" s="127">
        <v>2768.560000000006</v>
      </c>
      <c r="U46" s="127">
        <v>2684.769999999992</v>
      </c>
      <c r="V46" s="127">
        <v>2673.3500000000035</v>
      </c>
      <c r="W46" s="128">
        <v>2554.349999999995</v>
      </c>
      <c r="X46" s="128">
        <v>2268.220000000008</v>
      </c>
      <c r="Y46" s="128">
        <v>2238.0400000000045</v>
      </c>
      <c r="Z46" s="166">
        <v>2037.489999999991</v>
      </c>
      <c r="AA46" s="167">
        <v>60048.750000000015</v>
      </c>
    </row>
    <row r="47" spans="2:39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29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43.5" customHeight="1">
      <c r="A48" s="57"/>
      <c r="B48" s="57" t="s">
        <v>39</v>
      </c>
      <c r="C48" s="58"/>
      <c r="D48" s="58"/>
      <c r="E48" s="58"/>
      <c r="F48" s="58"/>
      <c r="G48" s="58"/>
      <c r="H48" s="59"/>
      <c r="I48" s="59"/>
      <c r="J48" s="59"/>
      <c r="K48" s="59"/>
      <c r="L48" s="59"/>
      <c r="M48" s="58"/>
      <c r="N48" s="58"/>
      <c r="O48" s="58"/>
      <c r="P48" s="58"/>
      <c r="Q48" s="58"/>
      <c r="R48" s="3"/>
      <c r="S48" s="3"/>
      <c r="T48" s="3"/>
      <c r="U48" s="3"/>
      <c r="V48" s="3"/>
      <c r="W48" s="3"/>
      <c r="X48" s="3"/>
      <c r="Y48" s="3"/>
      <c r="Z48" s="3"/>
      <c r="AA48" s="129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8">
      <c r="A49" s="60"/>
      <c r="B49" s="60"/>
      <c r="C49" s="4"/>
      <c r="D49" s="4"/>
      <c r="E49" s="4"/>
      <c r="F49" s="4"/>
      <c r="G49" s="4"/>
      <c r="H49" s="61"/>
      <c r="I49" s="61"/>
      <c r="J49" s="61"/>
      <c r="K49" s="61"/>
      <c r="L49" s="61"/>
      <c r="M49" s="4"/>
      <c r="N49" s="4"/>
      <c r="O49" s="4"/>
      <c r="P49" s="4"/>
      <c r="Q49" s="4"/>
      <c r="R49" s="3"/>
      <c r="S49" s="3"/>
      <c r="T49" s="3"/>
      <c r="U49" s="3"/>
      <c r="V49" s="3"/>
      <c r="W49" s="3"/>
      <c r="X49" s="3"/>
      <c r="Y49" s="3"/>
      <c r="Z49" s="3"/>
      <c r="AA49" s="129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27">
      <c r="A50" s="130"/>
      <c r="B50" s="131" t="s">
        <v>46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66"/>
      <c r="V50" s="66"/>
      <c r="W50" s="66"/>
      <c r="X50" s="66"/>
      <c r="Y50" s="3"/>
      <c r="Z50" s="3"/>
      <c r="AA50" s="129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8">
      <c r="A51" s="60"/>
      <c r="B51" s="6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3"/>
      <c r="W51" s="3"/>
      <c r="X51" s="3"/>
      <c r="Y51" s="3"/>
      <c r="Z51" s="3"/>
      <c r="AA51" s="129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8">
      <c r="A52" s="67"/>
      <c r="B52" s="69" t="s">
        <v>47</v>
      </c>
      <c r="C52" s="4"/>
      <c r="D52" s="4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"/>
      <c r="R52" s="3"/>
      <c r="S52" s="3"/>
      <c r="T52" s="3"/>
      <c r="U52" s="3"/>
      <c r="V52" s="3"/>
      <c r="W52" s="3"/>
      <c r="X52" s="3"/>
      <c r="Y52" s="3"/>
      <c r="Z52" s="3"/>
      <c r="AA52" s="129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5">
      <c r="A53" s="69"/>
      <c r="B53" s="6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"/>
      <c r="S53" s="3"/>
      <c r="T53" s="3"/>
      <c r="U53" s="3"/>
      <c r="V53" s="3"/>
      <c r="W53" s="3"/>
      <c r="X53" s="3"/>
      <c r="Y53" s="3"/>
      <c r="Z53" s="3"/>
      <c r="AA53" s="12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8">
      <c r="A54" s="60"/>
      <c r="B54" s="6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"/>
      <c r="S54" s="3"/>
      <c r="T54" s="3"/>
      <c r="U54" s="3"/>
      <c r="V54" s="3"/>
      <c r="W54" s="3"/>
      <c r="X54" s="3"/>
      <c r="Y54" s="3"/>
      <c r="Z54" s="3"/>
      <c r="AA54" s="129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29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29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29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29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2.75">
      <c r="B70" s="3"/>
      <c r="C70" s="3"/>
      <c r="D70" s="3"/>
      <c r="E70" s="3"/>
      <c r="F70" s="3"/>
      <c r="G70" s="3"/>
      <c r="H70" s="3">
        <v>152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2.75">
      <c r="B71" s="3"/>
      <c r="C71" s="3"/>
      <c r="D71" s="3"/>
      <c r="E71" s="3"/>
      <c r="F71" s="3"/>
      <c r="G71" s="3"/>
      <c r="H71" s="3">
        <v>75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2.75">
      <c r="B72" s="3"/>
      <c r="C72" s="3"/>
      <c r="D72" s="3"/>
      <c r="E72" s="3"/>
      <c r="F72" s="3"/>
      <c r="G72" s="3"/>
      <c r="H72" s="3">
        <v>20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2.75">
      <c r="B73" s="3"/>
      <c r="C73" s="3"/>
      <c r="D73" s="3"/>
      <c r="E73" s="3"/>
      <c r="F73" s="3"/>
      <c r="G73" s="3"/>
      <c r="H73" s="55">
        <v>35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2.75">
      <c r="B74" s="3"/>
      <c r="C74" s="3"/>
      <c r="D74" s="3"/>
      <c r="E74" s="3"/>
      <c r="F74" s="3"/>
      <c r="G74" s="3"/>
      <c r="H74" s="55">
        <v>36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ht="12.75">
      <c r="H75" s="55">
        <v>30</v>
      </c>
    </row>
    <row r="76" ht="12.75">
      <c r="H76" s="55">
        <v>40</v>
      </c>
    </row>
    <row r="77" ht="12.75">
      <c r="H77" s="55">
        <v>20</v>
      </c>
    </row>
    <row r="78" ht="12.75">
      <c r="H78" s="55">
        <v>40</v>
      </c>
    </row>
    <row r="79" ht="12.75">
      <c r="H79" s="55">
        <v>165</v>
      </c>
    </row>
    <row r="80" ht="12.75">
      <c r="H80" s="55">
        <v>115</v>
      </c>
    </row>
    <row r="81" ht="12.75">
      <c r="H81" s="55">
        <v>22</v>
      </c>
    </row>
    <row r="82" ht="12.75">
      <c r="H82" s="55">
        <v>30</v>
      </c>
    </row>
    <row r="83" ht="12.75">
      <c r="H83" s="55">
        <v>60</v>
      </c>
    </row>
    <row r="84" ht="12.75">
      <c r="H84" s="55">
        <v>100</v>
      </c>
    </row>
    <row r="85" ht="12.75">
      <c r="H85" s="55">
        <v>10</v>
      </c>
    </row>
    <row r="86" ht="12.75">
      <c r="H86" s="55">
        <v>140</v>
      </c>
    </row>
    <row r="87" ht="12.75">
      <c r="H87" s="55">
        <v>520</v>
      </c>
    </row>
  </sheetData>
  <sheetProtection/>
  <mergeCells count="4">
    <mergeCell ref="A7:AA7"/>
    <mergeCell ref="A1:AA1"/>
    <mergeCell ref="A3:AA3"/>
    <mergeCell ref="A31:AA31"/>
  </mergeCells>
  <printOptions/>
  <pageMargins left="0" right="0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Дубовский Сергей Михайлович</cp:lastModifiedBy>
  <cp:lastPrinted>2017-12-28T10:49:07Z</cp:lastPrinted>
  <dcterms:created xsi:type="dcterms:W3CDTF">1996-10-08T23:32:33Z</dcterms:created>
  <dcterms:modified xsi:type="dcterms:W3CDTF">2020-08-04T09:09:49Z</dcterms:modified>
  <cp:category/>
  <cp:version/>
  <cp:contentType/>
  <cp:contentStatus/>
</cp:coreProperties>
</file>